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30" activeTab="2"/>
  </bookViews>
  <sheets>
    <sheet name="1" sheetId="1" r:id="rId1"/>
    <sheet name="2" sheetId="7" r:id="rId2"/>
    <sheet name="3" sheetId="8" r:id="rId3"/>
  </sheets>
  <calcPr calcId="162913"/>
</workbook>
</file>

<file path=xl/calcChain.xml><?xml version="1.0" encoding="utf-8"?>
<calcChain xmlns="http://schemas.openxmlformats.org/spreadsheetml/2006/main">
  <c r="G26" i="7" l="1"/>
  <c r="G21" i="7"/>
  <c r="G10" i="7"/>
  <c r="G8" i="7"/>
  <c r="G258" i="8" l="1"/>
  <c r="I192" i="8"/>
  <c r="I208" i="8"/>
  <c r="I206" i="8" s="1"/>
  <c r="I132" i="8"/>
  <c r="G320" i="8" l="1"/>
  <c r="G319" i="8"/>
  <c r="G318" i="8"/>
  <c r="G317" i="8"/>
  <c r="G316" i="8"/>
  <c r="I314" i="8"/>
  <c r="H314" i="8"/>
  <c r="I312" i="8"/>
  <c r="H312" i="8"/>
  <c r="I310" i="8"/>
  <c r="H310" i="8"/>
  <c r="G304" i="8"/>
  <c r="G303" i="8"/>
  <c r="I300" i="8"/>
  <c r="H300" i="8"/>
  <c r="I298" i="8"/>
  <c r="H298" i="8"/>
  <c r="G287" i="8"/>
  <c r="G286" i="8"/>
  <c r="G283" i="8" s="1"/>
  <c r="G281" i="8" s="1"/>
  <c r="I283" i="8"/>
  <c r="I281" i="8" s="1"/>
  <c r="I279" i="8" s="1"/>
  <c r="H283" i="8"/>
  <c r="H281" i="8" s="1"/>
  <c r="G274" i="8"/>
  <c r="I273" i="8"/>
  <c r="H273" i="8"/>
  <c r="G273" i="8"/>
  <c r="I272" i="8"/>
  <c r="H272" i="8"/>
  <c r="G272" i="8"/>
  <c r="I257" i="8"/>
  <c r="H257" i="8"/>
  <c r="G257" i="8" s="1"/>
  <c r="G256" i="8"/>
  <c r="G252" i="8" s="1"/>
  <c r="G250" i="8" s="1"/>
  <c r="G255" i="8"/>
  <c r="I252" i="8"/>
  <c r="H252" i="8"/>
  <c r="I239" i="8"/>
  <c r="H239" i="8"/>
  <c r="G239" i="8"/>
  <c r="I237" i="8"/>
  <c r="H237" i="8"/>
  <c r="G237" i="8"/>
  <c r="G222" i="8"/>
  <c r="G221" i="8"/>
  <c r="H219" i="8"/>
  <c r="G219" i="8" s="1"/>
  <c r="H208" i="8"/>
  <c r="G208" i="8" s="1"/>
  <c r="G203" i="8"/>
  <c r="G198" i="8" s="1"/>
  <c r="I199" i="8"/>
  <c r="G199" i="8" s="1"/>
  <c r="I198" i="8"/>
  <c r="H198" i="8"/>
  <c r="G195" i="8"/>
  <c r="G192" i="8" s="1"/>
  <c r="G190" i="8" s="1"/>
  <c r="I190" i="8"/>
  <c r="I188" i="8" s="1"/>
  <c r="H192" i="8"/>
  <c r="H190" i="8" s="1"/>
  <c r="G147" i="8"/>
  <c r="G145" i="8" s="1"/>
  <c r="I145" i="8"/>
  <c r="H145" i="8"/>
  <c r="H132" i="8" s="1"/>
  <c r="I139" i="8"/>
  <c r="H139" i="8"/>
  <c r="H137" i="8" s="1"/>
  <c r="G129" i="8"/>
  <c r="I120" i="8"/>
  <c r="G120" i="8" s="1"/>
  <c r="H108" i="8"/>
  <c r="G104" i="8"/>
  <c r="G103" i="8"/>
  <c r="G102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I72" i="8"/>
  <c r="H72" i="8"/>
  <c r="I70" i="8"/>
  <c r="H70" i="8"/>
  <c r="G53" i="8"/>
  <c r="G52" i="8"/>
  <c r="G51" i="8"/>
  <c r="G50" i="8"/>
  <c r="G49" i="8"/>
  <c r="G48" i="8"/>
  <c r="G47" i="8"/>
  <c r="G46" i="8"/>
  <c r="G45" i="8"/>
  <c r="G44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I11" i="8"/>
  <c r="I9" i="8" s="1"/>
  <c r="H11" i="8"/>
  <c r="H9" i="8" s="1"/>
  <c r="I250" i="8" l="1"/>
  <c r="I235" i="8" s="1"/>
  <c r="G298" i="8"/>
  <c r="G235" i="8"/>
  <c r="H250" i="8"/>
  <c r="H235" i="8" s="1"/>
  <c r="G314" i="8"/>
  <c r="G312" i="8"/>
  <c r="G300" i="8"/>
  <c r="G279" i="8"/>
  <c r="H279" i="8"/>
  <c r="H217" i="8"/>
  <c r="G132" i="8"/>
  <c r="G139" i="8"/>
  <c r="G137" i="8" s="1"/>
  <c r="I8" i="8"/>
  <c r="G72" i="8"/>
  <c r="G9" i="8"/>
  <c r="G11" i="8"/>
  <c r="I137" i="8"/>
  <c r="G70" i="8"/>
  <c r="H206" i="8"/>
  <c r="G206" i="8" s="1"/>
  <c r="H8" i="8"/>
  <c r="G310" i="8"/>
  <c r="I108" i="8"/>
  <c r="G108" i="8" s="1"/>
  <c r="Q9" i="1"/>
  <c r="K9" i="1"/>
  <c r="I7" i="8" l="1"/>
  <c r="G217" i="8"/>
  <c r="G188" i="8" s="1"/>
  <c r="H188" i="8"/>
  <c r="H7" i="8"/>
  <c r="G8" i="8"/>
  <c r="S49" i="8"/>
  <c r="M26" i="8"/>
  <c r="G7" i="8" l="1"/>
  <c r="V203" i="8"/>
  <c r="U132" i="8"/>
  <c r="M258" i="8"/>
  <c r="N219" i="8"/>
  <c r="T219" i="8"/>
  <c r="U198" i="8"/>
  <c r="M143" i="8"/>
  <c r="M142" i="8"/>
  <c r="S145" i="8"/>
  <c r="V143" i="8"/>
  <c r="V142" i="8"/>
  <c r="S142" i="8"/>
  <c r="S143" i="8"/>
  <c r="M249" i="8"/>
  <c r="O198" i="8"/>
  <c r="V209" i="8"/>
  <c r="V210" i="8"/>
  <c r="S209" i="8"/>
  <c r="S210" i="8"/>
  <c r="M209" i="8"/>
  <c r="M210" i="8"/>
  <c r="S213" i="8"/>
  <c r="V213" i="8"/>
  <c r="M213" i="8"/>
  <c r="O139" i="8"/>
  <c r="O137" i="8" s="1"/>
  <c r="O132" i="8"/>
  <c r="M44" i="8"/>
  <c r="M42" i="8"/>
  <c r="S15" i="8"/>
  <c r="P9" i="1"/>
  <c r="U106" i="1" l="1"/>
  <c r="U9" i="1" s="1"/>
  <c r="T106" i="1"/>
  <c r="S106" i="1"/>
  <c r="S96" i="1"/>
  <c r="T96" i="1"/>
  <c r="S94" i="1"/>
  <c r="S93" i="1"/>
  <c r="S92" i="1"/>
  <c r="S91" i="1"/>
  <c r="S90" i="1"/>
  <c r="S89" i="1"/>
  <c r="S87" i="1"/>
  <c r="S86" i="1"/>
  <c r="S83" i="1"/>
  <c r="S82" i="1"/>
  <c r="S81" i="1"/>
  <c r="S78" i="1"/>
  <c r="S76" i="1" s="1"/>
  <c r="T78" i="1"/>
  <c r="T76" i="1" s="1"/>
  <c r="S74" i="1"/>
  <c r="S72" i="1" s="1"/>
  <c r="T72" i="1"/>
  <c r="S66" i="1"/>
  <c r="T66" i="1"/>
  <c r="U58" i="1"/>
  <c r="S58" i="1"/>
  <c r="S57" i="1"/>
  <c r="S56" i="1"/>
  <c r="S53" i="1"/>
  <c r="S45" i="1" s="1"/>
  <c r="T53" i="1"/>
  <c r="T45" i="1" s="1"/>
  <c r="S41" i="1"/>
  <c r="T41" i="1"/>
  <c r="S40" i="1"/>
  <c r="S39" i="1"/>
  <c r="S38" i="1"/>
  <c r="S37" i="1"/>
  <c r="S33" i="1"/>
  <c r="S32" i="1"/>
  <c r="S30" i="1"/>
  <c r="S28" i="1"/>
  <c r="S27" i="1"/>
  <c r="S25" i="1"/>
  <c r="S24" i="1"/>
  <c r="T21" i="1"/>
  <c r="T18" i="1"/>
  <c r="S18" i="1"/>
  <c r="T13" i="1"/>
  <c r="P106" i="1"/>
  <c r="R106" i="1"/>
  <c r="R9" i="1" s="1"/>
  <c r="Q106" i="1"/>
  <c r="P96" i="1"/>
  <c r="Q96" i="1"/>
  <c r="P94" i="1"/>
  <c r="P93" i="1"/>
  <c r="P92" i="1"/>
  <c r="P91" i="1"/>
  <c r="P90" i="1"/>
  <c r="P89" i="1"/>
  <c r="P87" i="1"/>
  <c r="P86" i="1"/>
  <c r="P83" i="1"/>
  <c r="P82" i="1"/>
  <c r="P81" i="1"/>
  <c r="P78" i="1"/>
  <c r="P76" i="1" s="1"/>
  <c r="Q78" i="1"/>
  <c r="Q76" i="1" s="1"/>
  <c r="P74" i="1"/>
  <c r="Q72" i="1"/>
  <c r="P72" i="1"/>
  <c r="P66" i="1"/>
  <c r="Q66" i="1"/>
  <c r="R58" i="1"/>
  <c r="P58" i="1"/>
  <c r="P57" i="1"/>
  <c r="P56" i="1"/>
  <c r="Q53" i="1"/>
  <c r="Q45" i="1"/>
  <c r="Q41" i="1"/>
  <c r="P40" i="1"/>
  <c r="P39" i="1"/>
  <c r="P38" i="1"/>
  <c r="P37" i="1"/>
  <c r="P33" i="1"/>
  <c r="P32" i="1"/>
  <c r="P30" i="1"/>
  <c r="P28" i="1"/>
  <c r="P27" i="1"/>
  <c r="P25" i="1"/>
  <c r="P24" i="1"/>
  <c r="Q21" i="1"/>
  <c r="Q18" i="1"/>
  <c r="P18" i="1"/>
  <c r="Q13" i="1"/>
  <c r="P13" i="1"/>
  <c r="J106" i="1"/>
  <c r="L106" i="1"/>
  <c r="K106" i="1"/>
  <c r="K96" i="1"/>
  <c r="J96" i="1"/>
  <c r="J94" i="1"/>
  <c r="J93" i="1"/>
  <c r="J92" i="1"/>
  <c r="J91" i="1"/>
  <c r="J90" i="1"/>
  <c r="J89" i="1"/>
  <c r="J87" i="1"/>
  <c r="J86" i="1"/>
  <c r="J83" i="1"/>
  <c r="J78" i="1" s="1"/>
  <c r="J76" i="1" s="1"/>
  <c r="J82" i="1"/>
  <c r="J81" i="1"/>
  <c r="K78" i="1"/>
  <c r="K76" i="1" s="1"/>
  <c r="J74" i="1"/>
  <c r="K72" i="1"/>
  <c r="J66" i="1"/>
  <c r="K66" i="1"/>
  <c r="L58" i="1"/>
  <c r="J58" i="1"/>
  <c r="J57" i="1"/>
  <c r="J56" i="1"/>
  <c r="J55" i="1"/>
  <c r="K53" i="1"/>
  <c r="K45" i="1" s="1"/>
  <c r="J44" i="1"/>
  <c r="J43" i="1"/>
  <c r="K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K21" i="1"/>
  <c r="K18" i="1"/>
  <c r="J18" i="1"/>
  <c r="K13" i="1"/>
  <c r="L9" i="1"/>
  <c r="I106" i="1"/>
  <c r="I9" i="1" s="1"/>
  <c r="G110" i="1"/>
  <c r="G106" i="1"/>
  <c r="H106" i="1"/>
  <c r="G98" i="1"/>
  <c r="G96" i="1" s="1"/>
  <c r="H96" i="1"/>
  <c r="H78" i="1"/>
  <c r="H76" i="1" s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0" i="1"/>
  <c r="G75" i="1"/>
  <c r="G74" i="1"/>
  <c r="G69" i="1"/>
  <c r="G70" i="1"/>
  <c r="G66" i="1" s="1"/>
  <c r="G71" i="1"/>
  <c r="G68" i="1"/>
  <c r="H66" i="1"/>
  <c r="G72" i="1"/>
  <c r="H72" i="1"/>
  <c r="G58" i="1"/>
  <c r="I58" i="1"/>
  <c r="H53" i="1"/>
  <c r="G56" i="1"/>
  <c r="G53" i="1" s="1"/>
  <c r="G45" i="1" s="1"/>
  <c r="G57" i="1"/>
  <c r="G55" i="1"/>
  <c r="G44" i="1"/>
  <c r="G43" i="1"/>
  <c r="G41" i="1" s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23" i="1"/>
  <c r="G21" i="1" s="1"/>
  <c r="G16" i="1"/>
  <c r="G13" i="1" s="1"/>
  <c r="G17" i="1"/>
  <c r="G15" i="1"/>
  <c r="H41" i="1"/>
  <c r="H21" i="1"/>
  <c r="G18" i="1"/>
  <c r="H18" i="1"/>
  <c r="H13" i="1"/>
  <c r="T11" i="1" l="1"/>
  <c r="G61" i="1"/>
  <c r="G11" i="1"/>
  <c r="G9" i="1" s="1"/>
  <c r="Q11" i="1"/>
  <c r="T61" i="1"/>
  <c r="J13" i="1"/>
  <c r="P21" i="1"/>
  <c r="P53" i="1"/>
  <c r="P45" i="1" s="1"/>
  <c r="Q61" i="1"/>
  <c r="G78" i="1"/>
  <c r="G76" i="1" s="1"/>
  <c r="P41" i="1"/>
  <c r="S13" i="1"/>
  <c r="S11" i="1" s="1"/>
  <c r="J53" i="1"/>
  <c r="J45" i="1" s="1"/>
  <c r="K61" i="1"/>
  <c r="J72" i="1"/>
  <c r="J61" i="1" s="1"/>
  <c r="S21" i="1"/>
  <c r="J41" i="1"/>
  <c r="J21" i="1"/>
  <c r="K11" i="1"/>
  <c r="S61" i="1"/>
  <c r="P61" i="1"/>
  <c r="H61" i="1"/>
  <c r="H45" i="1"/>
  <c r="H11" i="1"/>
  <c r="V327" i="8"/>
  <c r="V320" i="8"/>
  <c r="V319" i="8"/>
  <c r="V318" i="8"/>
  <c r="V317" i="8"/>
  <c r="V316" i="8"/>
  <c r="X314" i="8"/>
  <c r="W314" i="8"/>
  <c r="X312" i="8"/>
  <c r="W312" i="8"/>
  <c r="X310" i="8"/>
  <c r="W310" i="8"/>
  <c r="V304" i="8"/>
  <c r="X300" i="8"/>
  <c r="W300" i="8"/>
  <c r="X298" i="8"/>
  <c r="W298" i="8"/>
  <c r="V287" i="8"/>
  <c r="V286" i="8"/>
  <c r="V283" i="8" s="1"/>
  <c r="V281" i="8" s="1"/>
  <c r="X283" i="8"/>
  <c r="X281" i="8" s="1"/>
  <c r="X279" i="8" s="1"/>
  <c r="W283" i="8"/>
  <c r="W281" i="8" s="1"/>
  <c r="V274" i="8"/>
  <c r="V273" i="8" s="1"/>
  <c r="X273" i="8"/>
  <c r="W273" i="8"/>
  <c r="X272" i="8"/>
  <c r="W272" i="8"/>
  <c r="X257" i="8"/>
  <c r="W257" i="8"/>
  <c r="V257" i="8"/>
  <c r="V256" i="8"/>
  <c r="V255" i="8"/>
  <c r="X252" i="8"/>
  <c r="W252" i="8"/>
  <c r="X239" i="8"/>
  <c r="W239" i="8"/>
  <c r="V239" i="8"/>
  <c r="X237" i="8"/>
  <c r="W237" i="8"/>
  <c r="V237" i="8"/>
  <c r="V222" i="8"/>
  <c r="V221" i="8"/>
  <c r="W219" i="8"/>
  <c r="V219" i="8" s="1"/>
  <c r="W208" i="8"/>
  <c r="W206" i="8" s="1"/>
  <c r="V206" i="8" s="1"/>
  <c r="V198" i="8"/>
  <c r="X199" i="8"/>
  <c r="V199" i="8" s="1"/>
  <c r="X198" i="8"/>
  <c r="W198" i="8"/>
  <c r="V195" i="8"/>
  <c r="V192" i="8" s="1"/>
  <c r="V190" i="8" s="1"/>
  <c r="X192" i="8"/>
  <c r="X190" i="8" s="1"/>
  <c r="W192" i="8"/>
  <c r="W190" i="8" s="1"/>
  <c r="V147" i="8"/>
  <c r="V145" i="8" s="1"/>
  <c r="W145" i="8"/>
  <c r="W132" i="8" s="1"/>
  <c r="X139" i="8"/>
  <c r="X137" i="8" s="1"/>
  <c r="W139" i="8"/>
  <c r="W137" i="8" s="1"/>
  <c r="X132" i="8"/>
  <c r="V129" i="8"/>
  <c r="X120" i="8"/>
  <c r="X108" i="8" s="1"/>
  <c r="W108" i="8"/>
  <c r="V104" i="8"/>
  <c r="V103" i="8"/>
  <c r="V102" i="8"/>
  <c r="V97" i="8"/>
  <c r="V96" i="8"/>
  <c r="V95" i="8"/>
  <c r="V94" i="8"/>
  <c r="V93" i="8"/>
  <c r="V92" i="8"/>
  <c r="V91" i="8"/>
  <c r="V90" i="8"/>
  <c r="V88" i="8"/>
  <c r="V87" i="8"/>
  <c r="V86" i="8"/>
  <c r="V85" i="8"/>
  <c r="V84" i="8"/>
  <c r="V83" i="8"/>
  <c r="X72" i="8"/>
  <c r="W72" i="8"/>
  <c r="X70" i="8"/>
  <c r="W70" i="8"/>
  <c r="V53" i="8"/>
  <c r="V52" i="8"/>
  <c r="V51" i="8"/>
  <c r="V50" i="8"/>
  <c r="V47" i="8"/>
  <c r="V46" i="8"/>
  <c r="V45" i="8"/>
  <c r="V44" i="8"/>
  <c r="V41" i="8"/>
  <c r="V40" i="8"/>
  <c r="V39" i="8"/>
  <c r="V38" i="8"/>
  <c r="V37" i="8"/>
  <c r="V36" i="8"/>
  <c r="V35" i="8"/>
  <c r="V34" i="8"/>
  <c r="V33" i="8"/>
  <c r="V32" i="8"/>
  <c r="V30" i="8"/>
  <c r="V29" i="8"/>
  <c r="V28" i="8"/>
  <c r="V27" i="8"/>
  <c r="V26" i="8"/>
  <c r="V25" i="8"/>
  <c r="V24" i="8"/>
  <c r="V23" i="8"/>
  <c r="V22" i="8"/>
  <c r="V21" i="8"/>
  <c r="V19" i="8"/>
  <c r="V17" i="8"/>
  <c r="V16" i="8"/>
  <c r="V15" i="8"/>
  <c r="V14" i="8"/>
  <c r="X11" i="8"/>
  <c r="X9" i="8" s="1"/>
  <c r="W11" i="8"/>
  <c r="W9" i="8" s="1"/>
  <c r="S327" i="8"/>
  <c r="S320" i="8"/>
  <c r="S319" i="8"/>
  <c r="S318" i="8"/>
  <c r="S317" i="8"/>
  <c r="S316" i="8"/>
  <c r="U314" i="8"/>
  <c r="T314" i="8"/>
  <c r="U312" i="8"/>
  <c r="T312" i="8"/>
  <c r="U310" i="8"/>
  <c r="T310" i="8"/>
  <c r="S304" i="8"/>
  <c r="S298" i="8" s="1"/>
  <c r="U300" i="8"/>
  <c r="T300" i="8"/>
  <c r="U298" i="8"/>
  <c r="T298" i="8"/>
  <c r="S287" i="8"/>
  <c r="S286" i="8"/>
  <c r="U283" i="8"/>
  <c r="U281" i="8" s="1"/>
  <c r="U279" i="8" s="1"/>
  <c r="T283" i="8"/>
  <c r="T281" i="8" s="1"/>
  <c r="T279" i="8" s="1"/>
  <c r="S274" i="8"/>
  <c r="S273" i="8" s="1"/>
  <c r="U273" i="8"/>
  <c r="T273" i="8"/>
  <c r="U272" i="8"/>
  <c r="T272" i="8"/>
  <c r="U257" i="8"/>
  <c r="T257" i="8"/>
  <c r="S257" i="8"/>
  <c r="S256" i="8"/>
  <c r="S255" i="8"/>
  <c r="U252" i="8"/>
  <c r="T252" i="8"/>
  <c r="U239" i="8"/>
  <c r="T239" i="8"/>
  <c r="S239" i="8"/>
  <c r="U237" i="8"/>
  <c r="T237" i="8"/>
  <c r="S237" i="8"/>
  <c r="S222" i="8"/>
  <c r="S221" i="8"/>
  <c r="T217" i="8"/>
  <c r="S217" i="8" s="1"/>
  <c r="S219" i="8"/>
  <c r="T208" i="8"/>
  <c r="T206" i="8" s="1"/>
  <c r="S206" i="8" s="1"/>
  <c r="S203" i="8"/>
  <c r="S198" i="8" s="1"/>
  <c r="U199" i="8"/>
  <c r="S199" i="8" s="1"/>
  <c r="T198" i="8"/>
  <c r="S195" i="8"/>
  <c r="S192" i="8" s="1"/>
  <c r="S190" i="8" s="1"/>
  <c r="U192" i="8"/>
  <c r="U190" i="8" s="1"/>
  <c r="U188" i="8" s="1"/>
  <c r="T192" i="8"/>
  <c r="T190" i="8" s="1"/>
  <c r="S147" i="8"/>
  <c r="T145" i="8"/>
  <c r="U139" i="8"/>
  <c r="U137" i="8" s="1"/>
  <c r="T139" i="8"/>
  <c r="T137" i="8" s="1"/>
  <c r="T132" i="8"/>
  <c r="S129" i="8"/>
  <c r="U120" i="8"/>
  <c r="S120" i="8" s="1"/>
  <c r="T108" i="8"/>
  <c r="S104" i="8"/>
  <c r="S103" i="8"/>
  <c r="S102" i="8"/>
  <c r="S97" i="8"/>
  <c r="S96" i="8"/>
  <c r="S95" i="8"/>
  <c r="S94" i="8"/>
  <c r="S93" i="8"/>
  <c r="S92" i="8"/>
  <c r="S91" i="8"/>
  <c r="S90" i="8"/>
  <c r="S88" i="8"/>
  <c r="S87" i="8"/>
  <c r="S86" i="8"/>
  <c r="S85" i="8"/>
  <c r="S84" i="8"/>
  <c r="S83" i="8"/>
  <c r="U72" i="8"/>
  <c r="T72" i="8"/>
  <c r="U70" i="8"/>
  <c r="T70" i="8"/>
  <c r="S53" i="8"/>
  <c r="S52" i="8"/>
  <c r="S51" i="8"/>
  <c r="S50" i="8"/>
  <c r="S48" i="8"/>
  <c r="S47" i="8"/>
  <c r="S46" i="8"/>
  <c r="S45" i="8"/>
  <c r="S44" i="8"/>
  <c r="S42" i="8"/>
  <c r="S41" i="8"/>
  <c r="S40" i="8"/>
  <c r="S39" i="8"/>
  <c r="S38" i="8"/>
  <c r="S37" i="8"/>
  <c r="S36" i="8"/>
  <c r="S35" i="8"/>
  <c r="S34" i="8"/>
  <c r="S33" i="8"/>
  <c r="S32" i="8"/>
  <c r="S30" i="8"/>
  <c r="S29" i="8"/>
  <c r="S28" i="8"/>
  <c r="S27" i="8"/>
  <c r="S26" i="8"/>
  <c r="S25" i="8"/>
  <c r="S24" i="8"/>
  <c r="S23" i="8"/>
  <c r="S21" i="8"/>
  <c r="S19" i="8"/>
  <c r="S17" i="8"/>
  <c r="S16" i="8"/>
  <c r="S14" i="8"/>
  <c r="U11" i="8"/>
  <c r="U9" i="8" s="1"/>
  <c r="T11" i="8"/>
  <c r="T9" i="8" s="1"/>
  <c r="M329" i="8"/>
  <c r="M327" i="8"/>
  <c r="M320" i="8"/>
  <c r="M319" i="8"/>
  <c r="M318" i="8"/>
  <c r="M317" i="8"/>
  <c r="M316" i="8"/>
  <c r="O314" i="8"/>
  <c r="N314" i="8"/>
  <c r="O312" i="8"/>
  <c r="N312" i="8"/>
  <c r="O310" i="8"/>
  <c r="N310" i="8"/>
  <c r="M304" i="8"/>
  <c r="M303" i="8"/>
  <c r="O300" i="8"/>
  <c r="N300" i="8"/>
  <c r="O298" i="8"/>
  <c r="N298" i="8"/>
  <c r="M287" i="8"/>
  <c r="M286" i="8"/>
  <c r="O283" i="8"/>
  <c r="O281" i="8" s="1"/>
  <c r="N283" i="8"/>
  <c r="N281" i="8" s="1"/>
  <c r="M274" i="8"/>
  <c r="M273" i="8" s="1"/>
  <c r="O273" i="8"/>
  <c r="N273" i="8"/>
  <c r="O272" i="8"/>
  <c r="N272" i="8"/>
  <c r="O257" i="8"/>
  <c r="N257" i="8"/>
  <c r="M257" i="8"/>
  <c r="M256" i="8"/>
  <c r="M255" i="8"/>
  <c r="O252" i="8"/>
  <c r="N252" i="8"/>
  <c r="O239" i="8"/>
  <c r="N239" i="8"/>
  <c r="M239" i="8"/>
  <c r="O237" i="8"/>
  <c r="N237" i="8"/>
  <c r="M237" i="8"/>
  <c r="M222" i="8"/>
  <c r="M221" i="8"/>
  <c r="N217" i="8"/>
  <c r="M217" i="8" s="1"/>
  <c r="N208" i="8"/>
  <c r="M203" i="8"/>
  <c r="M198" i="8" s="1"/>
  <c r="O199" i="8"/>
  <c r="M199" i="8" s="1"/>
  <c r="N198" i="8"/>
  <c r="M195" i="8"/>
  <c r="M192" i="8" s="1"/>
  <c r="M190" i="8" s="1"/>
  <c r="O192" i="8"/>
  <c r="O190" i="8" s="1"/>
  <c r="O188" i="8" s="1"/>
  <c r="N192" i="8"/>
  <c r="N190" i="8" s="1"/>
  <c r="M147" i="8"/>
  <c r="M145" i="8" s="1"/>
  <c r="O145" i="8"/>
  <c r="N145" i="8"/>
  <c r="N132" i="8" s="1"/>
  <c r="N139" i="8"/>
  <c r="N137" i="8" s="1"/>
  <c r="M129" i="8"/>
  <c r="O120" i="8"/>
  <c r="M120" i="8" s="1"/>
  <c r="N108" i="8"/>
  <c r="M104" i="8"/>
  <c r="M103" i="8"/>
  <c r="M102" i="8"/>
  <c r="M97" i="8"/>
  <c r="M96" i="8"/>
  <c r="M95" i="8"/>
  <c r="M94" i="8"/>
  <c r="M93" i="8"/>
  <c r="M92" i="8"/>
  <c r="M91" i="8"/>
  <c r="M90" i="8"/>
  <c r="M88" i="8"/>
  <c r="M87" i="8"/>
  <c r="M86" i="8"/>
  <c r="M85" i="8"/>
  <c r="M84" i="8"/>
  <c r="M83" i="8"/>
  <c r="O72" i="8"/>
  <c r="N72" i="8"/>
  <c r="O70" i="8"/>
  <c r="N70" i="8"/>
  <c r="M53" i="8"/>
  <c r="M52" i="8"/>
  <c r="M51" i="8"/>
  <c r="M50" i="8"/>
  <c r="M48" i="8"/>
  <c r="M47" i="8"/>
  <c r="M46" i="8"/>
  <c r="M45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5" i="8"/>
  <c r="M24" i="8"/>
  <c r="M23" i="8"/>
  <c r="M22" i="8"/>
  <c r="M19" i="8"/>
  <c r="M17" i="8"/>
  <c r="M16" i="8"/>
  <c r="M14" i="8"/>
  <c r="O11" i="8"/>
  <c r="O9" i="8" s="1"/>
  <c r="N11" i="8"/>
  <c r="N9" i="8" s="1"/>
  <c r="J329" i="8"/>
  <c r="J327" i="8"/>
  <c r="J317" i="8"/>
  <c r="J318" i="8"/>
  <c r="J319" i="8"/>
  <c r="J320" i="8"/>
  <c r="J316" i="8"/>
  <c r="J303" i="8"/>
  <c r="K300" i="8"/>
  <c r="J304" i="8"/>
  <c r="J287" i="8"/>
  <c r="J286" i="8"/>
  <c r="J274" i="8"/>
  <c r="J256" i="8"/>
  <c r="J255" i="8"/>
  <c r="J222" i="8"/>
  <c r="J221" i="8"/>
  <c r="L199" i="8"/>
  <c r="J199" i="8" s="1"/>
  <c r="J203" i="8"/>
  <c r="J195" i="8"/>
  <c r="K145" i="8"/>
  <c r="K132" i="8" s="1"/>
  <c r="J147" i="8"/>
  <c r="J145" i="8" s="1"/>
  <c r="L145" i="8"/>
  <c r="L132" i="8"/>
  <c r="K139" i="8"/>
  <c r="L139" i="8"/>
  <c r="L137" i="8" s="1"/>
  <c r="U108" i="8" l="1"/>
  <c r="S108" i="8" s="1"/>
  <c r="J132" i="8"/>
  <c r="T250" i="8"/>
  <c r="T235" i="8" s="1"/>
  <c r="S208" i="8"/>
  <c r="N206" i="8"/>
  <c r="M206" i="8" s="1"/>
  <c r="M188" i="8" s="1"/>
  <c r="V300" i="8"/>
  <c r="W279" i="8"/>
  <c r="W250" i="8"/>
  <c r="W235" i="8" s="1"/>
  <c r="S272" i="8"/>
  <c r="M310" i="8"/>
  <c r="M300" i="8"/>
  <c r="N279" i="8"/>
  <c r="M283" i="8"/>
  <c r="M281" i="8" s="1"/>
  <c r="M272" i="8"/>
  <c r="W217" i="8"/>
  <c r="V217" i="8" s="1"/>
  <c r="V188" i="8" s="1"/>
  <c r="O108" i="8"/>
  <c r="V132" i="8"/>
  <c r="U8" i="8"/>
  <c r="N250" i="8"/>
  <c r="N235" i="8" s="1"/>
  <c r="M208" i="8"/>
  <c r="M252" i="8"/>
  <c r="M314" i="8"/>
  <c r="X8" i="8"/>
  <c r="O250" i="8"/>
  <c r="O235" i="8" s="1"/>
  <c r="M108" i="8"/>
  <c r="V120" i="8"/>
  <c r="T9" i="1"/>
  <c r="P11" i="1"/>
  <c r="T188" i="8"/>
  <c r="S283" i="8"/>
  <c r="S281" i="8" s="1"/>
  <c r="S279" i="8" s="1"/>
  <c r="V108" i="8"/>
  <c r="V298" i="8"/>
  <c r="V279" i="8" s="1"/>
  <c r="V70" i="8"/>
  <c r="V208" i="8"/>
  <c r="V252" i="8"/>
  <c r="X250" i="8"/>
  <c r="X235" i="8" s="1"/>
  <c r="J139" i="8"/>
  <c r="J137" i="8" s="1"/>
  <c r="M70" i="8"/>
  <c r="M312" i="8"/>
  <c r="U250" i="8"/>
  <c r="U235" i="8" s="1"/>
  <c r="S312" i="8"/>
  <c r="V72" i="8"/>
  <c r="V312" i="8"/>
  <c r="M72" i="8"/>
  <c r="V272" i="8"/>
  <c r="N188" i="8"/>
  <c r="O279" i="8"/>
  <c r="S72" i="8"/>
  <c r="X188" i="8"/>
  <c r="K137" i="8"/>
  <c r="O8" i="8"/>
  <c r="M132" i="8"/>
  <c r="M298" i="8"/>
  <c r="S132" i="8"/>
  <c r="S252" i="8"/>
  <c r="V139" i="8"/>
  <c r="V137" i="8" s="1"/>
  <c r="J11" i="1"/>
  <c r="J9" i="1" s="1"/>
  <c r="S9" i="1"/>
  <c r="H9" i="1"/>
  <c r="V9" i="8"/>
  <c r="W8" i="8"/>
  <c r="V11" i="8"/>
  <c r="V310" i="8"/>
  <c r="V314" i="8"/>
  <c r="S9" i="8"/>
  <c r="T8" i="8"/>
  <c r="S188" i="8"/>
  <c r="S11" i="8"/>
  <c r="S70" i="8"/>
  <c r="S139" i="8"/>
  <c r="S137" i="8" s="1"/>
  <c r="S310" i="8"/>
  <c r="S314" i="8"/>
  <c r="S300" i="8"/>
  <c r="M9" i="8"/>
  <c r="N8" i="8"/>
  <c r="M219" i="8"/>
  <c r="M11" i="8"/>
  <c r="M139" i="8"/>
  <c r="M137" i="8" s="1"/>
  <c r="L120" i="8"/>
  <c r="J120" i="8" s="1"/>
  <c r="J129" i="8"/>
  <c r="K108" i="8"/>
  <c r="J103" i="8"/>
  <c r="J104" i="8"/>
  <c r="J102" i="8"/>
  <c r="J86" i="8"/>
  <c r="J87" i="8"/>
  <c r="J88" i="8"/>
  <c r="J89" i="8"/>
  <c r="J90" i="8"/>
  <c r="J91" i="8"/>
  <c r="J92" i="8"/>
  <c r="J93" i="8"/>
  <c r="J94" i="8"/>
  <c r="J95" i="8"/>
  <c r="J96" i="8"/>
  <c r="J97" i="8"/>
  <c r="J84" i="8"/>
  <c r="J85" i="8"/>
  <c r="J83" i="8"/>
  <c r="K11" i="8"/>
  <c r="K72" i="8"/>
  <c r="K70" i="8"/>
  <c r="J15" i="8"/>
  <c r="J47" i="8"/>
  <c r="J48" i="8"/>
  <c r="J49" i="8"/>
  <c r="J50" i="8"/>
  <c r="J51" i="8"/>
  <c r="J52" i="8"/>
  <c r="J53" i="8"/>
  <c r="J45" i="8"/>
  <c r="J46" i="8"/>
  <c r="J44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27" i="8"/>
  <c r="J28" i="8"/>
  <c r="J26" i="8"/>
  <c r="J25" i="8"/>
  <c r="J23" i="8"/>
  <c r="J24" i="8"/>
  <c r="J17" i="8"/>
  <c r="J18" i="8"/>
  <c r="J19" i="8"/>
  <c r="J20" i="8"/>
  <c r="J21" i="8"/>
  <c r="J22" i="8"/>
  <c r="J16" i="8"/>
  <c r="J14" i="8"/>
  <c r="O7" i="8" l="1"/>
  <c r="W188" i="8"/>
  <c r="W7" i="8" s="1"/>
  <c r="U7" i="8"/>
  <c r="N7" i="8"/>
  <c r="M7" i="8" s="1"/>
  <c r="M279" i="8"/>
  <c r="S250" i="8"/>
  <c r="S235" i="8" s="1"/>
  <c r="M250" i="8"/>
  <c r="M235" i="8" s="1"/>
  <c r="X7" i="8"/>
  <c r="V250" i="8"/>
  <c r="V235" i="8" s="1"/>
  <c r="V8" i="8"/>
  <c r="T7" i="8"/>
  <c r="S8" i="8"/>
  <c r="M8" i="8"/>
  <c r="K9" i="8"/>
  <c r="L108" i="8"/>
  <c r="J108" i="8"/>
  <c r="J72" i="8"/>
  <c r="P72" i="8" s="1"/>
  <c r="J70" i="8"/>
  <c r="P70" i="8" s="1"/>
  <c r="J239" i="8"/>
  <c r="P239" i="8" s="1"/>
  <c r="R132" i="8"/>
  <c r="N76" i="1"/>
  <c r="M76" i="1"/>
  <c r="M72" i="1"/>
  <c r="M66" i="1"/>
  <c r="N21" i="1"/>
  <c r="M21" i="1"/>
  <c r="M11" i="1"/>
  <c r="K192" i="8"/>
  <c r="K190" i="8" s="1"/>
  <c r="L192" i="8"/>
  <c r="L190" i="8" s="1"/>
  <c r="K314" i="8"/>
  <c r="L314" i="8"/>
  <c r="R314" i="8" s="1"/>
  <c r="K312" i="8"/>
  <c r="Q312" i="8" s="1"/>
  <c r="L312" i="8"/>
  <c r="R312" i="8"/>
  <c r="K310" i="8"/>
  <c r="L310" i="8"/>
  <c r="R310" i="8" s="1"/>
  <c r="L300" i="8"/>
  <c r="R300" i="8" s="1"/>
  <c r="K298" i="8"/>
  <c r="Q298" i="8" s="1"/>
  <c r="L298" i="8"/>
  <c r="R298" i="8" s="1"/>
  <c r="K283" i="8"/>
  <c r="K281" i="8" s="1"/>
  <c r="L283" i="8"/>
  <c r="L281" i="8" s="1"/>
  <c r="K273" i="8"/>
  <c r="Q273" i="8" s="1"/>
  <c r="L273" i="8"/>
  <c r="K272" i="8"/>
  <c r="Q272" i="8" s="1"/>
  <c r="L272" i="8"/>
  <c r="R272" i="8" s="1"/>
  <c r="K257" i="8"/>
  <c r="Q257" i="8" s="1"/>
  <c r="L257" i="8"/>
  <c r="R257" i="8" s="1"/>
  <c r="K252" i="8"/>
  <c r="Q252" i="8" s="1"/>
  <c r="L252" i="8"/>
  <c r="R252" i="8" s="1"/>
  <c r="R328" i="8"/>
  <c r="R329" i="8"/>
  <c r="R217" i="8"/>
  <c r="R210" i="8"/>
  <c r="P199" i="8"/>
  <c r="J312" i="8"/>
  <c r="P312" i="8" s="1"/>
  <c r="J310" i="8"/>
  <c r="J314" i="8"/>
  <c r="P314" i="8" s="1"/>
  <c r="J300" i="8"/>
  <c r="P300" i="8" s="1"/>
  <c r="J298" i="8"/>
  <c r="P298" i="8" s="1"/>
  <c r="J283" i="8"/>
  <c r="J281" i="8" s="1"/>
  <c r="J272" i="8"/>
  <c r="P272" i="8" s="1"/>
  <c r="J273" i="8"/>
  <c r="J257" i="8"/>
  <c r="J252" i="8"/>
  <c r="P252" i="8" s="1"/>
  <c r="J237" i="8"/>
  <c r="K237" i="8"/>
  <c r="L237" i="8"/>
  <c r="R237" i="8" s="1"/>
  <c r="K239" i="8"/>
  <c r="Q239" i="8" s="1"/>
  <c r="L239" i="8"/>
  <c r="K219" i="8"/>
  <c r="K217" i="8" s="1"/>
  <c r="K208" i="8"/>
  <c r="J208" i="8" s="1"/>
  <c r="K198" i="8"/>
  <c r="Q198" i="8" s="1"/>
  <c r="L198" i="8"/>
  <c r="J198" i="8"/>
  <c r="J192" i="8"/>
  <c r="P192" i="8" s="1"/>
  <c r="L70" i="8"/>
  <c r="R70" i="8" s="1"/>
  <c r="L72" i="8"/>
  <c r="R72" i="8" s="1"/>
  <c r="L11" i="8"/>
  <c r="L9" i="8" s="1"/>
  <c r="R136" i="8"/>
  <c r="Q136" i="8"/>
  <c r="P136" i="8"/>
  <c r="R135" i="8"/>
  <c r="Q135" i="8"/>
  <c r="P135" i="8"/>
  <c r="P10" i="8"/>
  <c r="Q10" i="8"/>
  <c r="R10" i="8"/>
  <c r="P12" i="8"/>
  <c r="Q12" i="8"/>
  <c r="R12" i="8"/>
  <c r="P13" i="8"/>
  <c r="Q13" i="8"/>
  <c r="R13" i="8"/>
  <c r="P14" i="8"/>
  <c r="Q14" i="8"/>
  <c r="R14" i="8"/>
  <c r="P15" i="8"/>
  <c r="Q15" i="8"/>
  <c r="R15" i="8"/>
  <c r="P17" i="8"/>
  <c r="Q17" i="8"/>
  <c r="R17" i="8"/>
  <c r="P18" i="8"/>
  <c r="Q18" i="8"/>
  <c r="R18" i="8"/>
  <c r="P19" i="8"/>
  <c r="Q19" i="8"/>
  <c r="R19" i="8"/>
  <c r="P20" i="8"/>
  <c r="Q20" i="8"/>
  <c r="R20" i="8"/>
  <c r="P21" i="8"/>
  <c r="Q21" i="8"/>
  <c r="R21" i="8"/>
  <c r="P22" i="8"/>
  <c r="Q22" i="8"/>
  <c r="R22" i="8"/>
  <c r="P23" i="8"/>
  <c r="Q23" i="8"/>
  <c r="R23" i="8"/>
  <c r="P24" i="8"/>
  <c r="Q24" i="8"/>
  <c r="R24" i="8"/>
  <c r="P25" i="8"/>
  <c r="Q25" i="8"/>
  <c r="R25" i="8"/>
  <c r="P26" i="8"/>
  <c r="Q26" i="8"/>
  <c r="R26" i="8"/>
  <c r="P27" i="8"/>
  <c r="Q27" i="8"/>
  <c r="R27" i="8"/>
  <c r="P28" i="8"/>
  <c r="Q28" i="8"/>
  <c r="R28" i="8"/>
  <c r="P29" i="8"/>
  <c r="Q29" i="8"/>
  <c r="R29" i="8"/>
  <c r="P30" i="8"/>
  <c r="Q30" i="8"/>
  <c r="R30" i="8"/>
  <c r="P32" i="8"/>
  <c r="Q32" i="8"/>
  <c r="R32" i="8"/>
  <c r="P33" i="8"/>
  <c r="Q33" i="8"/>
  <c r="R33" i="8"/>
  <c r="P34" i="8"/>
  <c r="Q34" i="8"/>
  <c r="R34" i="8"/>
  <c r="P35" i="8"/>
  <c r="Q35" i="8"/>
  <c r="R35" i="8"/>
  <c r="P36" i="8"/>
  <c r="Q36" i="8"/>
  <c r="R36" i="8"/>
  <c r="P37" i="8"/>
  <c r="Q37" i="8"/>
  <c r="R37" i="8"/>
  <c r="P38" i="8"/>
  <c r="Q38" i="8"/>
  <c r="R38" i="8"/>
  <c r="P39" i="8"/>
  <c r="Q39" i="8"/>
  <c r="R39" i="8"/>
  <c r="P40" i="8"/>
  <c r="Q40" i="8"/>
  <c r="R40" i="8"/>
  <c r="P41" i="8"/>
  <c r="Q41" i="8"/>
  <c r="R41" i="8"/>
  <c r="P42" i="8"/>
  <c r="Q42" i="8"/>
  <c r="R42" i="8"/>
  <c r="P43" i="8"/>
  <c r="Q43" i="8"/>
  <c r="R43" i="8"/>
  <c r="P44" i="8"/>
  <c r="Q44" i="8"/>
  <c r="R44" i="8"/>
  <c r="P45" i="8"/>
  <c r="Q45" i="8"/>
  <c r="R45" i="8"/>
  <c r="P46" i="8"/>
  <c r="Q46" i="8"/>
  <c r="R46" i="8"/>
  <c r="P47" i="8"/>
  <c r="Q47" i="8"/>
  <c r="R47" i="8"/>
  <c r="P48" i="8"/>
  <c r="Q48" i="8"/>
  <c r="R48" i="8"/>
  <c r="P49" i="8"/>
  <c r="Q49" i="8"/>
  <c r="R49" i="8"/>
  <c r="P50" i="8"/>
  <c r="Q50" i="8"/>
  <c r="R50" i="8"/>
  <c r="P51" i="8"/>
  <c r="Q51" i="8"/>
  <c r="R51" i="8"/>
  <c r="P52" i="8"/>
  <c r="Q52" i="8"/>
  <c r="R52" i="8"/>
  <c r="P53" i="8"/>
  <c r="Q53" i="8"/>
  <c r="R53" i="8"/>
  <c r="P54" i="8"/>
  <c r="Q54" i="8"/>
  <c r="R54" i="8"/>
  <c r="P55" i="8"/>
  <c r="Q55" i="8"/>
  <c r="R55" i="8"/>
  <c r="P56" i="8"/>
  <c r="Q56" i="8"/>
  <c r="R56" i="8"/>
  <c r="P57" i="8"/>
  <c r="Q57" i="8"/>
  <c r="R57" i="8"/>
  <c r="P58" i="8"/>
  <c r="Q58" i="8"/>
  <c r="R58" i="8"/>
  <c r="P59" i="8"/>
  <c r="Q59" i="8"/>
  <c r="R59" i="8"/>
  <c r="P60" i="8"/>
  <c r="Q60" i="8"/>
  <c r="R60" i="8"/>
  <c r="P61" i="8"/>
  <c r="Q61" i="8"/>
  <c r="R61" i="8"/>
  <c r="P62" i="8"/>
  <c r="Q62" i="8"/>
  <c r="R62" i="8"/>
  <c r="P63" i="8"/>
  <c r="Q63" i="8"/>
  <c r="R63" i="8"/>
  <c r="P64" i="8"/>
  <c r="Q64" i="8"/>
  <c r="R64" i="8"/>
  <c r="P65" i="8"/>
  <c r="Q65" i="8"/>
  <c r="R65" i="8"/>
  <c r="P66" i="8"/>
  <c r="Q66" i="8"/>
  <c r="R66" i="8"/>
  <c r="P67" i="8"/>
  <c r="Q67" i="8"/>
  <c r="R67" i="8"/>
  <c r="P68" i="8"/>
  <c r="Q68" i="8"/>
  <c r="R68" i="8"/>
  <c r="P69" i="8"/>
  <c r="Q69" i="8"/>
  <c r="R69" i="8"/>
  <c r="P71" i="8"/>
  <c r="Q71" i="8"/>
  <c r="R71" i="8"/>
  <c r="Q73" i="8"/>
  <c r="R73" i="8"/>
  <c r="P74" i="8"/>
  <c r="Q74" i="8"/>
  <c r="R74" i="8"/>
  <c r="P75" i="8"/>
  <c r="Q75" i="8"/>
  <c r="R75" i="8"/>
  <c r="P76" i="8"/>
  <c r="Q76" i="8"/>
  <c r="R76" i="8"/>
  <c r="P77" i="8"/>
  <c r="Q77" i="8"/>
  <c r="R77" i="8"/>
  <c r="P78" i="8"/>
  <c r="Q78" i="8"/>
  <c r="R78" i="8"/>
  <c r="P79" i="8"/>
  <c r="Q79" i="8"/>
  <c r="R79" i="8"/>
  <c r="P80" i="8"/>
  <c r="Q80" i="8"/>
  <c r="R80" i="8"/>
  <c r="P81" i="8"/>
  <c r="Q81" i="8"/>
  <c r="R81" i="8"/>
  <c r="P82" i="8"/>
  <c r="Q82" i="8"/>
  <c r="R82" i="8"/>
  <c r="P83" i="8"/>
  <c r="Q83" i="8"/>
  <c r="R83" i="8"/>
  <c r="P84" i="8"/>
  <c r="Q84" i="8"/>
  <c r="R84" i="8"/>
  <c r="P85" i="8"/>
  <c r="Q85" i="8"/>
  <c r="R85" i="8"/>
  <c r="P86" i="8"/>
  <c r="Q86" i="8"/>
  <c r="R86" i="8"/>
  <c r="P87" i="8"/>
  <c r="Q87" i="8"/>
  <c r="R87" i="8"/>
  <c r="P88" i="8"/>
  <c r="Q88" i="8"/>
  <c r="R88" i="8"/>
  <c r="P89" i="8"/>
  <c r="Q89" i="8"/>
  <c r="R89" i="8"/>
  <c r="P90" i="8"/>
  <c r="Q90" i="8"/>
  <c r="R90" i="8"/>
  <c r="P91" i="8"/>
  <c r="Q91" i="8"/>
  <c r="R91" i="8"/>
  <c r="P92" i="8"/>
  <c r="Q92" i="8"/>
  <c r="R92" i="8"/>
  <c r="P93" i="8"/>
  <c r="Q93" i="8"/>
  <c r="R93" i="8"/>
  <c r="P94" i="8"/>
  <c r="Q94" i="8"/>
  <c r="R94" i="8"/>
  <c r="P95" i="8"/>
  <c r="Q95" i="8"/>
  <c r="R95" i="8"/>
  <c r="P96" i="8"/>
  <c r="Q96" i="8"/>
  <c r="R96" i="8"/>
  <c r="P97" i="8"/>
  <c r="Q97" i="8"/>
  <c r="R97" i="8"/>
  <c r="P98" i="8"/>
  <c r="Q98" i="8"/>
  <c r="R98" i="8"/>
  <c r="P99" i="8"/>
  <c r="Q99" i="8"/>
  <c r="R99" i="8"/>
  <c r="P100" i="8"/>
  <c r="Q100" i="8"/>
  <c r="R100" i="8"/>
  <c r="P101" i="8"/>
  <c r="Q101" i="8"/>
  <c r="R101" i="8"/>
  <c r="P102" i="8"/>
  <c r="Q102" i="8"/>
  <c r="R102" i="8"/>
  <c r="P103" i="8"/>
  <c r="Q103" i="8"/>
  <c r="R103" i="8"/>
  <c r="P104" i="8"/>
  <c r="Q104" i="8"/>
  <c r="R104" i="8"/>
  <c r="P105" i="8"/>
  <c r="Q105" i="8"/>
  <c r="R105" i="8"/>
  <c r="P106" i="8"/>
  <c r="Q106" i="8"/>
  <c r="R106" i="8"/>
  <c r="P107" i="8"/>
  <c r="Q107" i="8"/>
  <c r="R107" i="8"/>
  <c r="P108" i="8"/>
  <c r="Q108" i="8"/>
  <c r="R108" i="8"/>
  <c r="P109" i="8"/>
  <c r="Q109" i="8"/>
  <c r="R109" i="8"/>
  <c r="P110" i="8"/>
  <c r="Q110" i="8"/>
  <c r="R110" i="8"/>
  <c r="P111" i="8"/>
  <c r="Q111" i="8"/>
  <c r="R111" i="8"/>
  <c r="P112" i="8"/>
  <c r="Q112" i="8"/>
  <c r="R112" i="8"/>
  <c r="P113" i="8"/>
  <c r="Q113" i="8"/>
  <c r="R113" i="8"/>
  <c r="P114" i="8"/>
  <c r="Q114" i="8"/>
  <c r="R114" i="8"/>
  <c r="P115" i="8"/>
  <c r="Q115" i="8"/>
  <c r="R115" i="8"/>
  <c r="P116" i="8"/>
  <c r="Q116" i="8"/>
  <c r="R116" i="8"/>
  <c r="P117" i="8"/>
  <c r="Q117" i="8"/>
  <c r="R117" i="8"/>
  <c r="P118" i="8"/>
  <c r="Q118" i="8"/>
  <c r="R118" i="8"/>
  <c r="P119" i="8"/>
  <c r="Q119" i="8"/>
  <c r="R119" i="8"/>
  <c r="P120" i="8"/>
  <c r="Q120" i="8"/>
  <c r="R120" i="8"/>
  <c r="P121" i="8"/>
  <c r="Q121" i="8"/>
  <c r="R121" i="8"/>
  <c r="P122" i="8"/>
  <c r="Q122" i="8"/>
  <c r="R122" i="8"/>
  <c r="P123" i="8"/>
  <c r="Q123" i="8"/>
  <c r="R123" i="8"/>
  <c r="P124" i="8"/>
  <c r="Q124" i="8"/>
  <c r="R124" i="8"/>
  <c r="P125" i="8"/>
  <c r="Q125" i="8"/>
  <c r="R125" i="8"/>
  <c r="P126" i="8"/>
  <c r="Q126" i="8"/>
  <c r="R126" i="8"/>
  <c r="P127" i="8"/>
  <c r="Q127" i="8"/>
  <c r="R127" i="8"/>
  <c r="P128" i="8"/>
  <c r="Q128" i="8"/>
  <c r="R128" i="8"/>
  <c r="P129" i="8"/>
  <c r="Q129" i="8"/>
  <c r="R129" i="8"/>
  <c r="P130" i="8"/>
  <c r="Q130" i="8"/>
  <c r="R130" i="8"/>
  <c r="P131" i="8"/>
  <c r="Q131" i="8"/>
  <c r="R131" i="8"/>
  <c r="Q132" i="8"/>
  <c r="P133" i="8"/>
  <c r="Q133" i="8"/>
  <c r="R133" i="8"/>
  <c r="P137" i="8"/>
  <c r="Q137" i="8"/>
  <c r="R137" i="8"/>
  <c r="P138" i="8"/>
  <c r="Q138" i="8"/>
  <c r="R138" i="8"/>
  <c r="P139" i="8"/>
  <c r="Q139" i="8"/>
  <c r="R139" i="8"/>
  <c r="P140" i="8"/>
  <c r="Q140" i="8"/>
  <c r="R140" i="8"/>
  <c r="P141" i="8"/>
  <c r="Q141" i="8"/>
  <c r="R141" i="8"/>
  <c r="P142" i="8"/>
  <c r="Q142" i="8"/>
  <c r="R142" i="8"/>
  <c r="P143" i="8"/>
  <c r="Q143" i="8"/>
  <c r="R143" i="8"/>
  <c r="P144" i="8"/>
  <c r="Q144" i="8"/>
  <c r="R144" i="8"/>
  <c r="P145" i="8"/>
  <c r="Q145" i="8"/>
  <c r="R145" i="8"/>
  <c r="P146" i="8"/>
  <c r="Q146" i="8"/>
  <c r="R146" i="8"/>
  <c r="P147" i="8"/>
  <c r="Q147" i="8"/>
  <c r="R147" i="8"/>
  <c r="P148" i="8"/>
  <c r="Q148" i="8"/>
  <c r="R148" i="8"/>
  <c r="P149" i="8"/>
  <c r="Q149" i="8"/>
  <c r="R149" i="8"/>
  <c r="P150" i="8"/>
  <c r="Q150" i="8"/>
  <c r="R150" i="8"/>
  <c r="P151" i="8"/>
  <c r="Q151" i="8"/>
  <c r="R151" i="8"/>
  <c r="P152" i="8"/>
  <c r="Q152" i="8"/>
  <c r="R152" i="8"/>
  <c r="P153" i="8"/>
  <c r="Q153" i="8"/>
  <c r="R153" i="8"/>
  <c r="P154" i="8"/>
  <c r="Q154" i="8"/>
  <c r="R154" i="8"/>
  <c r="P155" i="8"/>
  <c r="Q155" i="8"/>
  <c r="R155" i="8"/>
  <c r="P156" i="8"/>
  <c r="Q156" i="8"/>
  <c r="R156" i="8"/>
  <c r="P157" i="8"/>
  <c r="Q157" i="8"/>
  <c r="R157" i="8"/>
  <c r="P158" i="8"/>
  <c r="Q158" i="8"/>
  <c r="R158" i="8"/>
  <c r="P159" i="8"/>
  <c r="Q159" i="8"/>
  <c r="R159" i="8"/>
  <c r="P160" i="8"/>
  <c r="Q160" i="8"/>
  <c r="R160" i="8"/>
  <c r="P161" i="8"/>
  <c r="Q161" i="8"/>
  <c r="R161" i="8"/>
  <c r="P162" i="8"/>
  <c r="Q162" i="8"/>
  <c r="R162" i="8"/>
  <c r="P163" i="8"/>
  <c r="Q163" i="8"/>
  <c r="R163" i="8"/>
  <c r="P164" i="8"/>
  <c r="Q164" i="8"/>
  <c r="R164" i="8"/>
  <c r="P165" i="8"/>
  <c r="Q165" i="8"/>
  <c r="R165" i="8"/>
  <c r="P166" i="8"/>
  <c r="Q166" i="8"/>
  <c r="R166" i="8"/>
  <c r="P167" i="8"/>
  <c r="Q167" i="8"/>
  <c r="R167" i="8"/>
  <c r="P168" i="8"/>
  <c r="Q168" i="8"/>
  <c r="R168" i="8"/>
  <c r="P169" i="8"/>
  <c r="Q169" i="8"/>
  <c r="R169" i="8"/>
  <c r="P170" i="8"/>
  <c r="Q170" i="8"/>
  <c r="R170" i="8"/>
  <c r="P171" i="8"/>
  <c r="Q171" i="8"/>
  <c r="R171" i="8"/>
  <c r="P172" i="8"/>
  <c r="Q172" i="8"/>
  <c r="R172" i="8"/>
  <c r="P173" i="8"/>
  <c r="Q173" i="8"/>
  <c r="R173" i="8"/>
  <c r="P174" i="8"/>
  <c r="Q174" i="8"/>
  <c r="R174" i="8"/>
  <c r="P175" i="8"/>
  <c r="Q175" i="8"/>
  <c r="R175" i="8"/>
  <c r="P176" i="8"/>
  <c r="Q176" i="8"/>
  <c r="R176" i="8"/>
  <c r="P177" i="8"/>
  <c r="Q177" i="8"/>
  <c r="R177" i="8"/>
  <c r="P178" i="8"/>
  <c r="Q178" i="8"/>
  <c r="R178" i="8"/>
  <c r="P179" i="8"/>
  <c r="Q179" i="8"/>
  <c r="R179" i="8"/>
  <c r="P180" i="8"/>
  <c r="Q180" i="8"/>
  <c r="R180" i="8"/>
  <c r="P181" i="8"/>
  <c r="Q181" i="8"/>
  <c r="R181" i="8"/>
  <c r="P182" i="8"/>
  <c r="Q182" i="8"/>
  <c r="R182" i="8"/>
  <c r="P183" i="8"/>
  <c r="Q183" i="8"/>
  <c r="R183" i="8"/>
  <c r="P184" i="8"/>
  <c r="Q184" i="8"/>
  <c r="R184" i="8"/>
  <c r="P185" i="8"/>
  <c r="Q185" i="8"/>
  <c r="R185" i="8"/>
  <c r="P186" i="8"/>
  <c r="Q186" i="8"/>
  <c r="R186" i="8"/>
  <c r="P187" i="8"/>
  <c r="Q187" i="8"/>
  <c r="R187" i="8"/>
  <c r="P189" i="8"/>
  <c r="Q189" i="8"/>
  <c r="R189" i="8"/>
  <c r="P191" i="8"/>
  <c r="Q191" i="8"/>
  <c r="R191" i="8"/>
  <c r="P193" i="8"/>
  <c r="Q193" i="8"/>
  <c r="R193" i="8"/>
  <c r="P195" i="8"/>
  <c r="Q195" i="8"/>
  <c r="R195" i="8"/>
  <c r="P196" i="8"/>
  <c r="Q196" i="8"/>
  <c r="R196" i="8"/>
  <c r="P197" i="8"/>
  <c r="Q197" i="8"/>
  <c r="R197" i="8"/>
  <c r="P201" i="8"/>
  <c r="Q201" i="8"/>
  <c r="R201" i="8"/>
  <c r="P203" i="8"/>
  <c r="Q203" i="8"/>
  <c r="R203" i="8"/>
  <c r="P204" i="8"/>
  <c r="Q204" i="8"/>
  <c r="R204" i="8"/>
  <c r="P205" i="8"/>
  <c r="Q205" i="8"/>
  <c r="R205" i="8"/>
  <c r="P202" i="8"/>
  <c r="Q202" i="8"/>
  <c r="R202" i="8"/>
  <c r="R206" i="8"/>
  <c r="P207" i="8"/>
  <c r="Q207" i="8"/>
  <c r="R207" i="8"/>
  <c r="R208" i="8"/>
  <c r="P209" i="8"/>
  <c r="Q209" i="8"/>
  <c r="R209" i="8"/>
  <c r="P210" i="8"/>
  <c r="Q210" i="8"/>
  <c r="P211" i="8"/>
  <c r="Q211" i="8"/>
  <c r="R211" i="8"/>
  <c r="P212" i="8"/>
  <c r="Q212" i="8"/>
  <c r="R212" i="8"/>
  <c r="P213" i="8"/>
  <c r="Q213" i="8"/>
  <c r="R213" i="8"/>
  <c r="P214" i="8"/>
  <c r="Q214" i="8"/>
  <c r="R214" i="8"/>
  <c r="P216" i="8"/>
  <c r="Q216" i="8"/>
  <c r="R216" i="8"/>
  <c r="P218" i="8"/>
  <c r="Q218" i="8"/>
  <c r="R218" i="8"/>
  <c r="P220" i="8"/>
  <c r="Q220" i="8"/>
  <c r="R220" i="8"/>
  <c r="P221" i="8"/>
  <c r="Q221" i="8"/>
  <c r="R221" i="8"/>
  <c r="P222" i="8"/>
  <c r="P223" i="8"/>
  <c r="Q223" i="8"/>
  <c r="R223" i="8"/>
  <c r="P224" i="8"/>
  <c r="Q224" i="8"/>
  <c r="R224" i="8"/>
  <c r="P225" i="8"/>
  <c r="Q225" i="8"/>
  <c r="R225" i="8"/>
  <c r="P226" i="8"/>
  <c r="Q226" i="8"/>
  <c r="R226" i="8"/>
  <c r="P227" i="8"/>
  <c r="Q227" i="8"/>
  <c r="R227" i="8"/>
  <c r="P228" i="8"/>
  <c r="Q228" i="8"/>
  <c r="R228" i="8"/>
  <c r="P229" i="8"/>
  <c r="Q229" i="8"/>
  <c r="R229" i="8"/>
  <c r="P230" i="8"/>
  <c r="Q230" i="8"/>
  <c r="R230" i="8"/>
  <c r="P231" i="8"/>
  <c r="Q231" i="8"/>
  <c r="R231" i="8"/>
  <c r="P232" i="8"/>
  <c r="Q232" i="8"/>
  <c r="R232" i="8"/>
  <c r="P233" i="8"/>
  <c r="Q233" i="8"/>
  <c r="R233" i="8"/>
  <c r="P234" i="8"/>
  <c r="Q234" i="8"/>
  <c r="R234" i="8"/>
  <c r="P236" i="8"/>
  <c r="Q236" i="8"/>
  <c r="R236" i="8"/>
  <c r="P238" i="8"/>
  <c r="Q238" i="8"/>
  <c r="R238" i="8"/>
  <c r="P240" i="8"/>
  <c r="Q240" i="8"/>
  <c r="R240" i="8"/>
  <c r="P241" i="8"/>
  <c r="Q241" i="8"/>
  <c r="R241" i="8"/>
  <c r="P242" i="8"/>
  <c r="Q242" i="8"/>
  <c r="R242" i="8"/>
  <c r="P243" i="8"/>
  <c r="Q243" i="8"/>
  <c r="R243" i="8"/>
  <c r="P244" i="8"/>
  <c r="Q244" i="8"/>
  <c r="R244" i="8"/>
  <c r="P245" i="8"/>
  <c r="Q245" i="8"/>
  <c r="R245" i="8"/>
  <c r="P246" i="8"/>
  <c r="Q246" i="8"/>
  <c r="R246" i="8"/>
  <c r="P247" i="8"/>
  <c r="Q247" i="8"/>
  <c r="R247" i="8"/>
  <c r="P248" i="8"/>
  <c r="Q248" i="8"/>
  <c r="R248" i="8"/>
  <c r="P249" i="8"/>
  <c r="Q249" i="8"/>
  <c r="R249" i="8"/>
  <c r="P251" i="8"/>
  <c r="Q251" i="8"/>
  <c r="R251" i="8"/>
  <c r="P253" i="8"/>
  <c r="Q253" i="8"/>
  <c r="R253" i="8"/>
  <c r="P254" i="8"/>
  <c r="Q254" i="8"/>
  <c r="R254" i="8"/>
  <c r="P255" i="8"/>
  <c r="Q255" i="8"/>
  <c r="R255" i="8"/>
  <c r="P256" i="8"/>
  <c r="Q256" i="8"/>
  <c r="R256" i="8"/>
  <c r="P258" i="8"/>
  <c r="Q258" i="8"/>
  <c r="R258" i="8"/>
  <c r="P259" i="8"/>
  <c r="Q259" i="8"/>
  <c r="R259" i="8"/>
  <c r="P260" i="8"/>
  <c r="Q260" i="8"/>
  <c r="R260" i="8"/>
  <c r="P261" i="8"/>
  <c r="Q261" i="8"/>
  <c r="R261" i="8"/>
  <c r="P262" i="8"/>
  <c r="Q262" i="8"/>
  <c r="R262" i="8"/>
  <c r="P263" i="8"/>
  <c r="Q263" i="8"/>
  <c r="R263" i="8"/>
  <c r="P264" i="8"/>
  <c r="Q264" i="8"/>
  <c r="R264" i="8"/>
  <c r="P265" i="8"/>
  <c r="Q265" i="8"/>
  <c r="R265" i="8"/>
  <c r="P266" i="8"/>
  <c r="Q266" i="8"/>
  <c r="R266" i="8"/>
  <c r="P267" i="8"/>
  <c r="Q267" i="8"/>
  <c r="R267" i="8"/>
  <c r="P268" i="8"/>
  <c r="Q268" i="8"/>
  <c r="R268" i="8"/>
  <c r="P269" i="8"/>
  <c r="Q269" i="8"/>
  <c r="R269" i="8"/>
  <c r="P270" i="8"/>
  <c r="Q270" i="8"/>
  <c r="R270" i="8"/>
  <c r="P271" i="8"/>
  <c r="Q271" i="8"/>
  <c r="R271" i="8"/>
  <c r="P274" i="8"/>
  <c r="Q274" i="8"/>
  <c r="R274" i="8"/>
  <c r="P275" i="8"/>
  <c r="Q275" i="8"/>
  <c r="R275" i="8"/>
  <c r="P276" i="8"/>
  <c r="Q276" i="8"/>
  <c r="R276" i="8"/>
  <c r="P277" i="8"/>
  <c r="Q277" i="8"/>
  <c r="R277" i="8"/>
  <c r="P278" i="8"/>
  <c r="Q278" i="8"/>
  <c r="R278" i="8"/>
  <c r="P280" i="8"/>
  <c r="Q280" i="8"/>
  <c r="R280" i="8"/>
  <c r="P282" i="8"/>
  <c r="Q282" i="8"/>
  <c r="R282" i="8"/>
  <c r="P284" i="8"/>
  <c r="Q284" i="8"/>
  <c r="R284" i="8"/>
  <c r="P285" i="8"/>
  <c r="Q285" i="8"/>
  <c r="R285" i="8"/>
  <c r="P286" i="8"/>
  <c r="Q286" i="8"/>
  <c r="R286" i="8"/>
  <c r="P287" i="8"/>
  <c r="Q287" i="8"/>
  <c r="R287" i="8"/>
  <c r="P288" i="8"/>
  <c r="Q288" i="8"/>
  <c r="R288" i="8"/>
  <c r="P289" i="8"/>
  <c r="Q289" i="8"/>
  <c r="R289" i="8"/>
  <c r="P290" i="8"/>
  <c r="Q290" i="8"/>
  <c r="R290" i="8"/>
  <c r="P291" i="8"/>
  <c r="Q291" i="8"/>
  <c r="R291" i="8"/>
  <c r="P292" i="8"/>
  <c r="Q292" i="8"/>
  <c r="R292" i="8"/>
  <c r="P293" i="8"/>
  <c r="Q293" i="8"/>
  <c r="R293" i="8"/>
  <c r="P294" i="8"/>
  <c r="Q294" i="8"/>
  <c r="R294" i="8"/>
  <c r="P295" i="8"/>
  <c r="Q295" i="8"/>
  <c r="R295" i="8"/>
  <c r="P296" i="8"/>
  <c r="Q296" i="8"/>
  <c r="R296" i="8"/>
  <c r="P297" i="8"/>
  <c r="Q297" i="8"/>
  <c r="R297" i="8"/>
  <c r="P299" i="8"/>
  <c r="Q299" i="8"/>
  <c r="R299" i="8"/>
  <c r="P301" i="8"/>
  <c r="Q301" i="8"/>
  <c r="R301" i="8"/>
  <c r="P302" i="8"/>
  <c r="Q302" i="8"/>
  <c r="R302" i="8"/>
  <c r="P303" i="8"/>
  <c r="Q303" i="8"/>
  <c r="R303" i="8"/>
  <c r="P304" i="8"/>
  <c r="Q304" i="8"/>
  <c r="R304" i="8"/>
  <c r="P305" i="8"/>
  <c r="Q305" i="8"/>
  <c r="R305" i="8"/>
  <c r="P306" i="8"/>
  <c r="Q306" i="8"/>
  <c r="R306" i="8"/>
  <c r="P307" i="8"/>
  <c r="Q307" i="8"/>
  <c r="R307" i="8"/>
  <c r="P308" i="8"/>
  <c r="Q308" i="8"/>
  <c r="R308" i="8"/>
  <c r="P309" i="8"/>
  <c r="Q309" i="8"/>
  <c r="R309" i="8"/>
  <c r="P311" i="8"/>
  <c r="Q311" i="8"/>
  <c r="R311" i="8"/>
  <c r="P313" i="8"/>
  <c r="Q313" i="8"/>
  <c r="R313" i="8"/>
  <c r="P315" i="8"/>
  <c r="Q315" i="8"/>
  <c r="R315" i="8"/>
  <c r="P318" i="8"/>
  <c r="Q318" i="8"/>
  <c r="R318" i="8"/>
  <c r="P319" i="8"/>
  <c r="Q319" i="8"/>
  <c r="R319" i="8"/>
  <c r="P320" i="8"/>
  <c r="Q320" i="8"/>
  <c r="R320" i="8"/>
  <c r="P316" i="8"/>
  <c r="Q316" i="8"/>
  <c r="R316" i="8"/>
  <c r="P317" i="8"/>
  <c r="Q317" i="8"/>
  <c r="R317" i="8"/>
  <c r="P321" i="8"/>
  <c r="Q321" i="8"/>
  <c r="R321" i="8"/>
  <c r="P322" i="8"/>
  <c r="Q322" i="8"/>
  <c r="R322" i="8"/>
  <c r="P323" i="8"/>
  <c r="Q323" i="8"/>
  <c r="R323" i="8"/>
  <c r="P324" i="8"/>
  <c r="Q324" i="8"/>
  <c r="R324" i="8"/>
  <c r="P325" i="8"/>
  <c r="Q325" i="8"/>
  <c r="R325" i="8"/>
  <c r="P326" i="8"/>
  <c r="Q326" i="8"/>
  <c r="R326" i="8"/>
  <c r="P327" i="8"/>
  <c r="Q327" i="8"/>
  <c r="R327" i="8"/>
  <c r="P328" i="8"/>
  <c r="Q328" i="8"/>
  <c r="P329" i="8"/>
  <c r="Q329" i="8"/>
  <c r="P330" i="8"/>
  <c r="Q330" i="8"/>
  <c r="R330" i="8"/>
  <c r="P331" i="8"/>
  <c r="Q331" i="8"/>
  <c r="R331" i="8"/>
  <c r="P332" i="8"/>
  <c r="Q332" i="8"/>
  <c r="R332" i="8"/>
  <c r="P333" i="8"/>
  <c r="Q333" i="8"/>
  <c r="R333" i="8"/>
  <c r="P334" i="8"/>
  <c r="Q334" i="8"/>
  <c r="R334" i="8"/>
  <c r="J8" i="7"/>
  <c r="M8" i="7" s="1"/>
  <c r="N8" i="7"/>
  <c r="O8" i="7"/>
  <c r="J10" i="7"/>
  <c r="M10" i="7"/>
  <c r="N10" i="7"/>
  <c r="O10" i="7"/>
  <c r="J21" i="7"/>
  <c r="M21" i="7"/>
  <c r="N21" i="7"/>
  <c r="O21" i="7"/>
  <c r="J26" i="7"/>
  <c r="M26" i="7" s="1"/>
  <c r="N26" i="7"/>
  <c r="O26" i="7"/>
  <c r="M29" i="7"/>
  <c r="N29" i="7"/>
  <c r="O29" i="7"/>
  <c r="M31" i="7"/>
  <c r="N31" i="7"/>
  <c r="O31" i="7"/>
  <c r="M32" i="7"/>
  <c r="N32" i="7"/>
  <c r="O32" i="7"/>
  <c r="M33" i="7"/>
  <c r="N33" i="7"/>
  <c r="O33" i="7"/>
  <c r="M34" i="7"/>
  <c r="N34" i="7"/>
  <c r="O34" i="7"/>
  <c r="M36" i="7"/>
  <c r="N36" i="7"/>
  <c r="O36" i="7"/>
  <c r="M37" i="7"/>
  <c r="N37" i="7"/>
  <c r="O37" i="7"/>
  <c r="O9" i="1"/>
  <c r="O11" i="1"/>
  <c r="N13" i="1"/>
  <c r="M13" i="1"/>
  <c r="O13" i="1"/>
  <c r="M15" i="1"/>
  <c r="N15" i="1"/>
  <c r="O15" i="1"/>
  <c r="M16" i="1"/>
  <c r="N16" i="1"/>
  <c r="O16" i="1"/>
  <c r="M17" i="1"/>
  <c r="N17" i="1"/>
  <c r="O17" i="1"/>
  <c r="N18" i="1"/>
  <c r="M18" i="1"/>
  <c r="O18" i="1"/>
  <c r="M19" i="1"/>
  <c r="N19" i="1"/>
  <c r="O19" i="1"/>
  <c r="M20" i="1"/>
  <c r="N20" i="1"/>
  <c r="O20" i="1"/>
  <c r="O21" i="1"/>
  <c r="M23" i="1"/>
  <c r="N23" i="1"/>
  <c r="O23" i="1"/>
  <c r="M25" i="1"/>
  <c r="N25" i="1"/>
  <c r="O25" i="1"/>
  <c r="M26" i="1"/>
  <c r="N26" i="1"/>
  <c r="O26" i="1"/>
  <c r="M29" i="1"/>
  <c r="N29" i="1"/>
  <c r="O29" i="1"/>
  <c r="M31" i="1"/>
  <c r="N31" i="1"/>
  <c r="O31" i="1"/>
  <c r="M34" i="1"/>
  <c r="N34" i="1"/>
  <c r="O34" i="1"/>
  <c r="M35" i="1"/>
  <c r="N35" i="1"/>
  <c r="O35" i="1"/>
  <c r="M36" i="1"/>
  <c r="N36" i="1"/>
  <c r="O36" i="1"/>
  <c r="M41" i="1"/>
  <c r="N41" i="1"/>
  <c r="O41" i="1"/>
  <c r="M43" i="1"/>
  <c r="N43" i="1"/>
  <c r="O43" i="1"/>
  <c r="M44" i="1"/>
  <c r="N44" i="1"/>
  <c r="O44" i="1"/>
  <c r="M45" i="1"/>
  <c r="N45" i="1"/>
  <c r="O45" i="1"/>
  <c r="O61" i="1"/>
  <c r="O66" i="1"/>
  <c r="M68" i="1"/>
  <c r="N68" i="1"/>
  <c r="O68" i="1"/>
  <c r="M70" i="1"/>
  <c r="N70" i="1"/>
  <c r="O70" i="1"/>
  <c r="M71" i="1"/>
  <c r="N71" i="1"/>
  <c r="O71" i="1"/>
  <c r="N72" i="1"/>
  <c r="O72" i="1"/>
  <c r="M74" i="1"/>
  <c r="N74" i="1"/>
  <c r="O74" i="1"/>
  <c r="M75" i="1"/>
  <c r="N75" i="1"/>
  <c r="O75" i="1"/>
  <c r="O76" i="1"/>
  <c r="O78" i="1"/>
  <c r="M80" i="1"/>
  <c r="N80" i="1"/>
  <c r="O80" i="1"/>
  <c r="M84" i="1"/>
  <c r="N84" i="1"/>
  <c r="O84" i="1"/>
  <c r="M85" i="1"/>
  <c r="N85" i="1"/>
  <c r="O85" i="1"/>
  <c r="M88" i="1"/>
  <c r="N88" i="1"/>
  <c r="O88" i="1"/>
  <c r="N89" i="1"/>
  <c r="N90" i="1"/>
  <c r="N91" i="1"/>
  <c r="N92" i="1"/>
  <c r="N93" i="1"/>
  <c r="N94" i="1"/>
  <c r="N95" i="1"/>
  <c r="N96" i="1"/>
  <c r="N97" i="1"/>
  <c r="N98" i="1"/>
  <c r="N99" i="1"/>
  <c r="N100" i="1"/>
  <c r="R219" i="8"/>
  <c r="P73" i="8"/>
  <c r="N11" i="1"/>
  <c r="R199" i="8"/>
  <c r="R273" i="8"/>
  <c r="R239" i="8"/>
  <c r="R283" i="8"/>
  <c r="Q72" i="8"/>
  <c r="P273" i="8"/>
  <c r="Q70" i="8"/>
  <c r="P257" i="8"/>
  <c r="Q300" i="8"/>
  <c r="P132" i="8"/>
  <c r="N78" i="1"/>
  <c r="N66" i="1"/>
  <c r="M78" i="1"/>
  <c r="Q199" i="8"/>
  <c r="N61" i="1"/>
  <c r="M61" i="1"/>
  <c r="N9" i="1"/>
  <c r="M9" i="1"/>
  <c r="R198" i="8"/>
  <c r="V7" i="8" l="1"/>
  <c r="S7" i="8"/>
  <c r="J9" i="8"/>
  <c r="K206" i="8"/>
  <c r="K188" i="8" s="1"/>
  <c r="Q188" i="8" s="1"/>
  <c r="L279" i="8"/>
  <c r="J11" i="8"/>
  <c r="Q208" i="8"/>
  <c r="K8" i="8"/>
  <c r="Q314" i="8"/>
  <c r="K279" i="8"/>
  <c r="Q283" i="8"/>
  <c r="K250" i="8"/>
  <c r="K235" i="8" s="1"/>
  <c r="J250" i="8"/>
  <c r="P250" i="8" s="1"/>
  <c r="J219" i="8"/>
  <c r="P219" i="8" s="1"/>
  <c r="J217" i="8"/>
  <c r="P217" i="8" s="1"/>
  <c r="Q192" i="8"/>
  <c r="P198" i="8"/>
  <c r="L188" i="8"/>
  <c r="R188" i="8" s="1"/>
  <c r="R190" i="8"/>
  <c r="P208" i="8"/>
  <c r="Q9" i="8"/>
  <c r="J279" i="8"/>
  <c r="P279" i="8" s="1"/>
  <c r="P281" i="8"/>
  <c r="Q217" i="8"/>
  <c r="R281" i="8"/>
  <c r="R279" i="8"/>
  <c r="P283" i="8"/>
  <c r="Q219" i="8"/>
  <c r="L250" i="8"/>
  <c r="R250" i="8" s="1"/>
  <c r="P9" i="8"/>
  <c r="Q11" i="8"/>
  <c r="Q190" i="8"/>
  <c r="R192" i="8"/>
  <c r="J190" i="8"/>
  <c r="R11" i="8"/>
  <c r="L8" i="8"/>
  <c r="R9" i="8"/>
  <c r="J206" i="8" l="1"/>
  <c r="P206" i="8" s="1"/>
  <c r="Q206" i="8"/>
  <c r="K7" i="8"/>
  <c r="J8" i="8"/>
  <c r="L235" i="8"/>
  <c r="R235" i="8" s="1"/>
  <c r="Q250" i="8"/>
  <c r="J235" i="8"/>
  <c r="Q281" i="8"/>
  <c r="Q279" i="8"/>
  <c r="J188" i="8"/>
  <c r="P190" i="8"/>
  <c r="P11" i="8"/>
  <c r="Q237" i="8"/>
  <c r="Q235" i="8"/>
  <c r="L7" i="8" l="1"/>
  <c r="R7" i="8" s="1"/>
  <c r="P235" i="8"/>
  <c r="P237" i="8"/>
  <c r="P188" i="8"/>
  <c r="Q7" i="8"/>
  <c r="J7" i="8" l="1"/>
  <c r="P7" i="8" s="1"/>
</calcChain>
</file>

<file path=xl/sharedStrings.xml><?xml version="1.0" encoding="utf-8"?>
<sst xmlns="http://schemas.openxmlformats.org/spreadsheetml/2006/main" count="1229" uniqueCount="506">
  <si>
    <t>1000</t>
  </si>
  <si>
    <t/>
  </si>
  <si>
    <t>1100</t>
  </si>
  <si>
    <t>7100</t>
  </si>
  <si>
    <t>1110</t>
  </si>
  <si>
    <t>7131</t>
  </si>
  <si>
    <t>1111</t>
  </si>
  <si>
    <t>1112</t>
  </si>
  <si>
    <t>1113</t>
  </si>
  <si>
    <t>1120</t>
  </si>
  <si>
    <t>7136</t>
  </si>
  <si>
    <t>1121</t>
  </si>
  <si>
    <t>1130</t>
  </si>
  <si>
    <t>7145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</si>
  <si>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</si>
  <si>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</si>
  <si>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</si>
  <si>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</si>
  <si>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</si>
  <si>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</si>
  <si>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</si>
  <si>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</si>
  <si>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</si>
  <si>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</si>
  <si>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</si>
  <si>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</si>
  <si>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</si>
  <si>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</si>
  <si>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</si>
  <si>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11317</t>
  </si>
  <si>
    <t>11318</t>
  </si>
  <si>
    <t>11319</t>
  </si>
  <si>
    <t>1140</t>
  </si>
  <si>
    <t>7146</t>
  </si>
  <si>
    <t>1141</t>
  </si>
  <si>
    <t>1142</t>
  </si>
  <si>
    <t>1200</t>
  </si>
  <si>
    <t>7300</t>
  </si>
  <si>
    <t>1230</t>
  </si>
  <si>
    <t>7321</t>
  </si>
  <si>
    <t>1231</t>
  </si>
  <si>
    <t>1240</t>
  </si>
  <si>
    <t>7322</t>
  </si>
  <si>
    <t>1241</t>
  </si>
  <si>
    <t>1250</t>
  </si>
  <si>
    <t>7331</t>
  </si>
  <si>
    <t>1251</t>
  </si>
  <si>
    <t>1255</t>
  </si>
  <si>
    <t>1260</t>
  </si>
  <si>
    <t>7332</t>
  </si>
  <si>
    <t>1261</t>
  </si>
  <si>
    <t>1300</t>
  </si>
  <si>
    <t>7400</t>
  </si>
  <si>
    <t>1320</t>
  </si>
  <si>
    <t>7412</t>
  </si>
  <si>
    <t>1321</t>
  </si>
  <si>
    <t>1330</t>
  </si>
  <si>
    <t>7415</t>
  </si>
  <si>
    <t>1331</t>
  </si>
  <si>
    <t>1333</t>
  </si>
  <si>
    <t>1340</t>
  </si>
  <si>
    <t>7421</t>
  </si>
  <si>
    <t>1342</t>
  </si>
  <si>
    <t>1350</t>
  </si>
  <si>
    <t>7422</t>
  </si>
  <si>
    <t>1351</t>
  </si>
  <si>
    <t>13501</t>
  </si>
  <si>
    <t>13502</t>
  </si>
  <si>
    <t>13503</t>
  </si>
  <si>
    <t>13504</t>
  </si>
  <si>
    <t>13505</t>
  </si>
  <si>
    <t>13507</t>
  </si>
  <si>
    <t>13508</t>
  </si>
  <si>
    <t>13512</t>
  </si>
  <si>
    <t>13513</t>
  </si>
  <si>
    <t>13514</t>
  </si>
  <si>
    <t>13516</t>
  </si>
  <si>
    <t>13517</t>
  </si>
  <si>
    <t>13518</t>
  </si>
  <si>
    <t>13519</t>
  </si>
  <si>
    <t>13520</t>
  </si>
  <si>
    <t>1352</t>
  </si>
  <si>
    <t>1360</t>
  </si>
  <si>
    <t>7431</t>
  </si>
  <si>
    <t>1361</t>
  </si>
  <si>
    <t>1362</t>
  </si>
  <si>
    <t>1370</t>
  </si>
  <si>
    <t>7441</t>
  </si>
  <si>
    <t>1372</t>
  </si>
  <si>
    <t>1380</t>
  </si>
  <si>
    <t>7442</t>
  </si>
  <si>
    <t>1381</t>
  </si>
  <si>
    <t>1390</t>
  </si>
  <si>
    <t>1391</t>
  </si>
  <si>
    <t>1392</t>
  </si>
  <si>
    <t>1393</t>
  </si>
  <si>
    <t>2100</t>
  </si>
  <si>
    <t>01</t>
  </si>
  <si>
    <t>0</t>
  </si>
  <si>
    <t>2110</t>
  </si>
  <si>
    <t>1</t>
  </si>
  <si>
    <t>2111</t>
  </si>
  <si>
    <t>3</t>
  </si>
  <si>
    <t>2130</t>
  </si>
  <si>
    <t>2131</t>
  </si>
  <si>
    <t>5</t>
  </si>
  <si>
    <t>2160</t>
  </si>
  <si>
    <t>6</t>
  </si>
  <si>
    <t>2161</t>
  </si>
  <si>
    <t>2200</t>
  </si>
  <si>
    <t>02</t>
  </si>
  <si>
    <t>2220</t>
  </si>
  <si>
    <t>2</t>
  </si>
  <si>
    <t>2221</t>
  </si>
  <si>
    <t>2250</t>
  </si>
  <si>
    <t>2251</t>
  </si>
  <si>
    <t>2400</t>
  </si>
  <si>
    <t>04</t>
  </si>
  <si>
    <t>4</t>
  </si>
  <si>
    <t>2450</t>
  </si>
  <si>
    <t>2451</t>
  </si>
  <si>
    <t>7</t>
  </si>
  <si>
    <t>2490</t>
  </si>
  <si>
    <t>9</t>
  </si>
  <si>
    <t>2491</t>
  </si>
  <si>
    <t>2500</t>
  </si>
  <si>
    <t>05</t>
  </si>
  <si>
    <t>2510</t>
  </si>
  <si>
    <t>2511</t>
  </si>
  <si>
    <t>2600</t>
  </si>
  <si>
    <t>06</t>
  </si>
  <si>
    <t>2610</t>
  </si>
  <si>
    <t>2611</t>
  </si>
  <si>
    <t>2640</t>
  </si>
  <si>
    <t>2641</t>
  </si>
  <si>
    <t>2660</t>
  </si>
  <si>
    <t>2661</t>
  </si>
  <si>
    <t>2700</t>
  </si>
  <si>
    <t>07</t>
  </si>
  <si>
    <t>2710</t>
  </si>
  <si>
    <t>2711</t>
  </si>
  <si>
    <t>2761</t>
  </si>
  <si>
    <t>2800</t>
  </si>
  <si>
    <t>08</t>
  </si>
  <si>
    <t>2810</t>
  </si>
  <si>
    <t>2811</t>
  </si>
  <si>
    <t>2820</t>
  </si>
  <si>
    <t>2821</t>
  </si>
  <si>
    <t>2823</t>
  </si>
  <si>
    <t>2824</t>
  </si>
  <si>
    <t>2825</t>
  </si>
  <si>
    <t>2827</t>
  </si>
  <si>
    <t>2900</t>
  </si>
  <si>
    <t>09</t>
  </si>
  <si>
    <t>2910</t>
  </si>
  <si>
    <t>2911</t>
  </si>
  <si>
    <t>2912</t>
  </si>
  <si>
    <t>2920</t>
  </si>
  <si>
    <t>2921</t>
  </si>
  <si>
    <t>2922</t>
  </si>
  <si>
    <t>2950</t>
  </si>
  <si>
    <t>2951</t>
  </si>
  <si>
    <t>2960</t>
  </si>
  <si>
    <t>2961</t>
  </si>
  <si>
    <t>3000</t>
  </si>
  <si>
    <t>10</t>
  </si>
  <si>
    <t>3070</t>
  </si>
  <si>
    <t>3071</t>
  </si>
  <si>
    <t>3090</t>
  </si>
  <si>
    <t>3092</t>
  </si>
  <si>
    <t>3100</t>
  </si>
  <si>
    <t>11</t>
  </si>
  <si>
    <t>3110</t>
  </si>
  <si>
    <t>3112</t>
  </si>
  <si>
    <t>NN</t>
  </si>
  <si>
    <t>x</t>
  </si>
  <si>
    <t>4111</t>
  </si>
  <si>
    <t>4112</t>
  </si>
  <si>
    <t>4212</t>
  </si>
  <si>
    <t>4213</t>
  </si>
  <si>
    <t>4214</t>
  </si>
  <si>
    <t>4215</t>
  </si>
  <si>
    <t>4216</t>
  </si>
  <si>
    <t>4221</t>
  </si>
  <si>
    <t>4222</t>
  </si>
  <si>
    <t>4231</t>
  </si>
  <si>
    <t>4232</t>
  </si>
  <si>
    <t>4233</t>
  </si>
  <si>
    <t>4234</t>
  </si>
  <si>
    <t>4235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</si>
  <si>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</si>
  <si>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</si>
  <si>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</si>
  <si>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</si>
  <si>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</si>
  <si>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</si>
  <si>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</si>
  <si>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</si>
  <si>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</si>
  <si>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</si>
  <si>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>4521</t>
  </si>
  <si>
    <t>4637</t>
  </si>
  <si>
    <t>4638</t>
  </si>
  <si>
    <t>4657</t>
  </si>
  <si>
    <t>4729</t>
  </si>
  <si>
    <t>4819</t>
  </si>
  <si>
    <t>4823</t>
  </si>
  <si>
    <t>4861</t>
  </si>
  <si>
    <t>4891</t>
  </si>
  <si>
    <t>5112</t>
  </si>
  <si>
    <t>5113</t>
  </si>
  <si>
    <t>5121</t>
  </si>
  <si>
    <t>5122</t>
  </si>
  <si>
    <t>5129</t>
  </si>
  <si>
    <t>5134</t>
  </si>
  <si>
    <t>8121</t>
  </si>
  <si>
    <t>8010</t>
  </si>
  <si>
    <t>8100</t>
  </si>
  <si>
    <t>8110</t>
  </si>
  <si>
    <t>8120</t>
  </si>
  <si>
    <t>8122</t>
  </si>
  <si>
    <t>9112</t>
  </si>
  <si>
    <t>8124</t>
  </si>
  <si>
    <t>8160</t>
  </si>
  <si>
    <t>8161</t>
  </si>
  <si>
    <t>8164</t>
  </si>
  <si>
    <t>6213</t>
  </si>
  <si>
    <t>8190</t>
  </si>
  <si>
    <t>8191</t>
  </si>
  <si>
    <t>9320</t>
  </si>
  <si>
    <t>8192</t>
  </si>
  <si>
    <t>8193</t>
  </si>
  <si>
    <t>9330</t>
  </si>
  <si>
    <t>Ծանոթություն</t>
  </si>
  <si>
    <t xml:space="preserve">2026 թվական </t>
  </si>
  <si>
    <t xml:space="preserve">Համայնքի վարչական տարածքում գտնվող պետական սեփականություն համարվող հողերի վարձակալության վարձավճարներ 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</si>
  <si>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</si>
  <si>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X</t>
  </si>
  <si>
    <t>2.3.1.1. Համայնքի բյուջեի վարչական մասի տարեսկզբի ազատ մնացորդ` հաշվետու տարվա հունվարի 1-ի դրությամբ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</si>
  <si>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</si>
  <si>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</si>
  <si>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- վարչական մասի միջոցների տարեսկզբի ազատ մնացորդից ֆոնդային  մաս մուտքագրման ենթակա գումարը (տող 8193)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</si>
  <si>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</si>
  <si>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- Աշխատողների աշխատավարձեր և հավելավճարներ</t>
  </si>
  <si>
    <t>- Պարգևատրումներ, դրամական խրախուսումներ և հատուկ վճարներ</t>
  </si>
  <si>
    <t>- Գործառնական և բանկային ծառայությունների ծախսեր</t>
  </si>
  <si>
    <t>4211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</si>
  <si>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</si>
  <si>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</si>
  <si>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</si>
  <si>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</si>
  <si>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</si>
  <si>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- Համակարգչային ծառայություններ</t>
  </si>
  <si>
    <t>- Աշխատակազմի մասնագիտական զարգացման ծառայություններ</t>
  </si>
  <si>
    <t>- Տեղակատվական ծառայություններ</t>
  </si>
  <si>
    <t>- Կառավարչական ծառայություններ</t>
  </si>
  <si>
    <t>- Ընդհանուր բնույթի այլ ծառայություններ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</si>
  <si>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</si>
  <si>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</si>
  <si>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</si>
  <si>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</si>
  <si>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Առողջապահական և լաբորատոր նյութեր</t>
  </si>
  <si>
    <t>4266</t>
  </si>
  <si>
    <t>- Կենցաղային և հանրային սննդի նյութեր</t>
  </si>
  <si>
    <t>- Հատուկ նպատակային այլ նյութեր</t>
  </si>
  <si>
    <t>- Այլ կապիտալ դրամաշնորհներ (տող 4544 + տող 4547 + տող 4548), այդ թվում`</t>
  </si>
  <si>
    <t>- Այլ նպաստներ բյուջեից</t>
  </si>
  <si>
    <t>- Պարտադիր վճարներ</t>
  </si>
  <si>
    <t>- Պահուստային միջոցներ</t>
  </si>
  <si>
    <t>- Շենքերի և շինությունների կառուցում</t>
  </si>
  <si>
    <t>- Շենքերի և շինությունների կապիտալ վերանորոգում</t>
  </si>
  <si>
    <t>- Վարչական սարքավորումներ</t>
  </si>
  <si>
    <t>- Նախագծահետազոտական ծախսեր</t>
  </si>
  <si>
    <t>Ընդհանուր բնույթի ծառայություններ, որից`</t>
  </si>
  <si>
    <t>- Սուբսիդիաներ ֆինանսական պետական (hամայնքային) կազմակերպություններին</t>
  </si>
  <si>
    <t>4512</t>
  </si>
  <si>
    <t>- Սոցիալական ապահովության վճարներ</t>
  </si>
  <si>
    <t>4131</t>
  </si>
  <si>
    <t>- Գույքի և սարքավորումների վարձակալություն</t>
  </si>
  <si>
    <t>- Արտասահմանյան գործուղումների գծով ծախսեր</t>
  </si>
  <si>
    <t>- Ներկայացուցչական ծախսեր</t>
  </si>
  <si>
    <t>- Մասնագիտական ծառայություններ</t>
  </si>
  <si>
    <t>- Նվիրատվություններ այլ շահույթ չհետապնդող կազմակերպություններին</t>
  </si>
  <si>
    <t>- Տրանսպորտային սարքավորումներ</t>
  </si>
  <si>
    <t>- Այլ մեքենաներ և սարքավորումներ</t>
  </si>
  <si>
    <t>- Աճեցվող ակտիվներ</t>
  </si>
  <si>
    <t>5131</t>
  </si>
  <si>
    <t>- Հուղարկավորության նպաստներ բյուջեից</t>
  </si>
  <si>
    <t>4726</t>
  </si>
  <si>
    <t xml:space="preserve">2630 </t>
  </si>
  <si>
    <t>Ջրամատակարարում, որից`</t>
  </si>
  <si>
    <t xml:space="preserve">2631 </t>
  </si>
  <si>
    <t>Ջրամատակարարում</t>
  </si>
  <si>
    <t>- Ընթացիկ դրամաշնորհներ պետական և համայնքների ոչ առևտրային կազմակերպություններին</t>
  </si>
  <si>
    <t>- Կապիտալ դրամաշնորհներ պետական և համայնքների ոչ առևտրային կազմակերպություններին</t>
  </si>
  <si>
    <t>4655</t>
  </si>
  <si>
    <t>- Կրթական, մշակութային և սպորտային նպաստներ բյուջեից</t>
  </si>
  <si>
    <t>4727</t>
  </si>
  <si>
    <t xml:space="preserve">2860 </t>
  </si>
  <si>
    <t>8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</si>
  <si>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</si>
  <si>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</si>
  <si>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</si>
  <si>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>Աշխատավարձի բարձրացման 
հետ կապված</t>
  </si>
  <si>
    <t>համակարգչային ծառայություն
ների ավելացմամբ պայմանավորված</t>
  </si>
  <si>
    <t>նախագծման 
աշխատանքների ավելացում</t>
  </si>
  <si>
    <t>գիշ.լուսավորության 
սյուների ավելացմամբ պայմանավորված</t>
  </si>
  <si>
    <t>կոմունալ ծառ.
 Աշխատարձի բարձրացում</t>
  </si>
  <si>
    <t>մանկապարտեզների 
սաների ավելացում</t>
  </si>
  <si>
    <t xml:space="preserve">2027 թվական </t>
  </si>
  <si>
    <t>Այլ դոտացիաներ</t>
  </si>
  <si>
    <t>- Այլ վարձատրություններ</t>
  </si>
  <si>
    <t>Վառելիք և էներգետիկա</t>
  </si>
  <si>
    <t>Նավթամթերք և բնական գազ</t>
  </si>
  <si>
    <t xml:space="preserve">Շենքերի ընթացիկ նորոգման
 աշխատանքների հետ կապված </t>
  </si>
  <si>
    <t>ՀՀ համայնքների միջնաժամկետ ծախսերի ծրագրի 2026-2028թթ. վարչական և ֆոնդային մասերի եկամուտները` ըստ ձևավորման աղբյուրների</t>
  </si>
  <si>
    <t>2024 փաստացի</t>
  </si>
  <si>
    <t xml:space="preserve">2025 հաստատված </t>
  </si>
  <si>
    <t xml:space="preserve"> 2026թ կանխատեսված և 2025թ. հաստատված բյուջեի տարբերություն</t>
  </si>
  <si>
    <t xml:space="preserve">2028 թվական </t>
  </si>
  <si>
    <t>2026թ կանխատեսված և 2025թ. հաստատված բյուջեի տարբերության վերաբերյալ հիմնավորումներ</t>
  </si>
  <si>
    <t xml:space="preserve">ՀՀ համայնքների 2026-2028թթ. միջնաժամկետ ծախսերի ծրագրերի պակացուրդի (դեֆիցիտի) ֆինանսավորումը ըստ աղբյուրների                                                </t>
  </si>
  <si>
    <t>ՀՀ համայնքների 2026-2028թթ. միջնաժամկետ ծախսերի ծրագրերի վարչական և ֆոնդային մասերի տարեկան հատկացումները ըստ` բյուջետային ծախսերի գործառական դասակարգման բաժինների, խմբերի, դասերի և տնտեսագիտական դասակարգման հոդվածների</t>
  </si>
  <si>
    <t xml:space="preserve">   Աճեցվող ակտիվներ</t>
  </si>
  <si>
    <t>Նոր մարզադպրոցի,զբոս-
այգու, խաղահրապ.-ների
Կառուցում</t>
  </si>
  <si>
    <t>Ընդամենը</t>
  </si>
  <si>
    <t xml:space="preserve">Հավելված  N 1 </t>
  </si>
  <si>
    <t>Հոդվածի NN</t>
  </si>
  <si>
    <t>Տողի NN</t>
  </si>
  <si>
    <t>(հազար դրամներով)</t>
  </si>
  <si>
    <t>Եկամտատեսակները</t>
  </si>
  <si>
    <t>Այլ տեղական վճարներ</t>
  </si>
  <si>
    <t>ԸՆԴԱՄԵՆԸ ԵԿԱՄՈՒՏՆԵՐ</t>
  </si>
  <si>
    <t>այդ թվում`</t>
  </si>
  <si>
    <t>վարչական բյուջե</t>
  </si>
  <si>
    <t>2. ՊԱՇՏՈՆԱԿԱՆ ԴՐԱՄԱՇՆՈՐՀՆԵՐ        (տող 1210 + տող 1220 + տող 1230 + տող 1240 + տող 1250 + տող 1260),                այդ թվում`</t>
  </si>
  <si>
    <t>Պետական բյուջեից տրամադրվող նպատակային հատկացումներ (սուբվենցիաներ)</t>
  </si>
  <si>
    <t>3. ԱՅԼ ԵԿԱՄՈՒՏՆԵՐ                                   (տող 1310 + տող 1320 + տող 1330 + տող 1340 + տող 1350 + տող 1360 + տող 1370 + տող 1380 + տող 1390),                                                        այդ թվում`</t>
  </si>
  <si>
    <t>3.2 Շահաբաժիններ,                                         այդ թվում`</t>
  </si>
  <si>
    <t>3.5 Վարչական գանձումներ (տող 1351 + տող 1352+տող 1353),                                                        այդ թվում`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</si>
  <si>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</si>
  <si>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3.7 Ընթացիկ ոչ պաշտոնական դրամաշնորհներ (տող 1371 + տող 1372),     այդ թվում`</t>
  </si>
  <si>
    <t>3.8 Կապիտալ ոչ պաշտոնական դրամաշնորհներ    (տող 1381 + տող 1382),   այդ թվում`</t>
  </si>
  <si>
    <t>3.9 Այլ եկամուտներ  (տող 1391 + տող 1392 + տող 1393),  այդ թվում`</t>
  </si>
  <si>
    <t>1. ՀԱՐԿԵՐ ԵՎ ՏՈՒՐՔԵՐ (տող 1110 + տող 1120 + տող 1130 +տող1140+ տող 1150 ) , այդ թվում`</t>
  </si>
  <si>
    <t>1.1 Գույքային հարկեր անշարժ գույքից (տող 1111 + տող 1112+տող1113), այդ թվում`</t>
  </si>
  <si>
    <t>Գույքահարկ  համայնքների վարչական տարածքներում գտնվող շենքերի և շինությունների համար</t>
  </si>
  <si>
    <t>Հողի հարկ համայնքների վարչական տարածքներում  գտնվող հողի համար</t>
  </si>
  <si>
    <t>Համայնքի բյուջե մուտքագրվող անշարժ գույքի հարկ</t>
  </si>
  <si>
    <t>1.2 Գույքային հարկեր այլ գույքից</t>
  </si>
  <si>
    <t>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</si>
  <si>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</si>
  <si>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Համայնքի վարչական տարածքում նոր շենքերի, շինությունների և ոչ հիմնական  շինությունների շինարարության (տեղադրման) թույլտվության համար</t>
  </si>
  <si>
    <t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</si>
  <si>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</si>
  <si>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 թանկարժեք մետաղներից պատրաստված իրերի՝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</si>
  <si>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</si>
  <si>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Համայնքի վարչական տարածքում համայնքային կանոններին համապատասխան հանրային սննդի կազմակերպման և իրացման թույլտվության համար</t>
  </si>
  <si>
    <t>Քաղաքային բնակավայրերում ավագանու որոշմամբ, սահմանված կարգին համապատասխան, տնային կենդանիներ պահելու թույլտվության համար</t>
  </si>
  <si>
    <t>Համայնքի վարչական տարածքում մարդատար տաքսու (բացառությամբ երթուղային տաքսիների՝ միկրոավտոբուսների) ծառայություն իրականացնելու թույլտվության համար</t>
  </si>
  <si>
    <t>Համայնքի վարչական տարածքում քաղաքացիական հոգեհանգստի (հրաժեշտի) ծիսակատարության ծառայությունների իրականացման և (կամ) մատուցման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</si>
  <si>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</si>
  <si>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 xml:space="preserve">Այլ տեղական տուրքեր_x000D_
</t>
  </si>
  <si>
    <t>1.4 Համայնքի բյուջե վճարվող պետական տուրքեր  (տող 1141 + տող 1142), այդ թվում`</t>
  </si>
  <si>
    <t>Քաղաքացիական կացության ակտեր գրանցելու, դրանց մասին քաղաքացիներին կրկնակի վկայականներ, քաղաքացիական  կացության ակտերում կատարված գրառումներում փոփոխություններ, լրացուներ, ուղղումներ կատարելու և վերականգնման կապակցությամբ վկայականներ տալու համար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</si>
  <si>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</si>
  <si>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</si>
  <si>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(տող 1251 + տող 1252 + տող 1255 + տող 1256) , որից`      `</t>
  </si>
  <si>
    <t>2.6 Կապիտալ ներքին պաշտոնական դրամաշնորհներ` ստացված կառավարման այլ մակարդակներից   (տող 1261 + տող 1262), այդ թվում`</t>
  </si>
  <si>
    <t>Բաժնետիրական ընկերություններում համայնքի մասնակցության դիմաց համայնքի բյուջե   կատարվող մասհանումներ  (շահաբաժիններ)</t>
  </si>
  <si>
    <t>3.3 Գույքի վարձակալությունից եկամուտներ  (տող 1331 + տող 1332 + տող 1333 +  տող 1334),   այդ թվում`</t>
  </si>
  <si>
    <t>Համայնքի սեփականություն համարվող հողերի վարձավճարներ</t>
  </si>
  <si>
    <t>Համայնքի վարչական տարածքում գտնվող պետության և համայնքի սեփականությանը պատկանող հողամասերի կառուցապատման իրավունքի դիմաց գանձվող վարձավճարներ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</si>
  <si>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</si>
  <si>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</si>
  <si>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</si>
  <si>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նախ.՝ շինար. թույլտվ. պահանջ., բոլոր շինարար. աշխատանք-ն իրական. հետո շենք-ի և շինութ-երի (այդ թվում՝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</si>
  <si>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</si>
  <si>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կողմից կազմակերպվող մրցույթների և աճուրդների մասնակցության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</si>
  <si>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</si>
  <si>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</si>
  <si>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</si>
  <si>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</si>
  <si>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</si>
  <si>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</si>
  <si>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3.6 Մուտքեր տույժերից, տուգանքներից      (տող 1361 + տող 1362)
այդ թվում`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</si>
  <si>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</si>
  <si>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</si>
  <si>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Համայնքի գույքին պատճառած վնասների փոխհատուցումից մուտքեր</t>
  </si>
  <si>
    <t>Օրենքով և իրավական այլ ակտերով սահմանված` համայնքի բյուջեի մուտքագրման ենթակա այլ եկամուտներ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</si>
  <si>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</si>
  <si>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</si>
  <si>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Իրավաբանական անձանց և անհատ ձեռնարկատերերին համայնքի վարչական տարածքում "Առևտրի և ծառայությունների մասին" Հայաստանի Հանրապետության օրենքով սահմանված՝ բացօթյա առևտուր կազմակերպելու թույլտվության համար</t>
  </si>
  <si>
    <t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</t>
  </si>
  <si>
    <t>Ավագանու սահմանվ. կարգին ու պայման-ին համ.՝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</t>
  </si>
  <si>
    <t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</t>
  </si>
  <si>
    <t>Համայնքի տարածքում սահմանափակման ենթակա ծառայության օբյեկտի գործունեության թույլտվության համար</t>
  </si>
  <si>
    <t>Նոտարարական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փաստաթղթ. պատճեն. հանելու և դրանցից քաղվածք. տալու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</si>
  <si>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</si>
  <si>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</si>
  <si>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</si>
  <si>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</t>
  </si>
  <si>
    <t>Համայնքի վարչական տարածքում ինքնակամ կառուցված շենքերի, շինությունների օրինականացման համար վճարներ</t>
  </si>
  <si>
    <t>ֆոնդային բյուջե</t>
  </si>
  <si>
    <t>Համայնքի բյուջե մուտքագրվող արտաքին պաշտոնական դրամաշնորհներ` ստացված միջազգային կազմակերպություններից ընթացիկ ծախսերի ֆինանսավորման նպատակով</t>
  </si>
  <si>
    <t>Համայնքի բյուջե մուտքագրվող արտաքին պաշտոնական դրամաշնորհներ` ստացված միջազգային կազմակերպություններից կապիտալ ծախսերի ֆինանսավորման նպատակով</t>
  </si>
  <si>
    <t>Պետական բյուջեից ֆինանսական համահարթեցման սկզբունքով տրամադրվող դոտացիաներ</t>
  </si>
  <si>
    <t>Պետական բյուջեից կապիտալ ծախսերի ֆինանսավորման նպատակային հատկացումներ (սուբվենցիաներ)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</si>
  <si>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</si>
  <si>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Ֆիզ. անձ. և կազմակերպ. նվիրաբեր. համայնքին, վերջինիս ենթակա բյուջետային հիմն. տնօրինմանն անցած գույքի (հիմն.միջոց կամ ոչ նյութ. ակտիվ չհանդիս.) իրացումից և դրամական միջոցներից ընթ. ծախսերի ֆինանս. համար համայնքի բյուջե ստաց. մուտքեր՝ տրամադր. ներքին աղբ.</t>
  </si>
  <si>
    <t>Նվիրատվ,ժառանգ.իրավ.ֆիզիկ.անձ.և կազմակ.համայնք,վերջ.ենթ.բյուջետ.հիմնարկ.տնօրին.անցած գույքի (հիմնական միջոց կամ ոչ նյութական ակտիվ չհանդիսացող) իրաց.և դրամ.միջոց.կապիտալծախսերի ֆինանս.համ.համայնքի բյուջե ստացված մուտքեր` տրամադ.արտաքին աղբյուր.</t>
  </si>
  <si>
    <t>Վարչական բյուջեի պահուստային ֆոնդից ֆոնդային բյուջե կատարվող հատկացումներից մուտքեր</t>
  </si>
  <si>
    <t>ԸՆԴԱՄԵՆԸ`</t>
  </si>
  <si>
    <t>Հավելված  N 2</t>
  </si>
  <si>
    <t>1.2.1. Վարկեր</t>
  </si>
  <si>
    <t>որից`</t>
  </si>
  <si>
    <t>Բյուջետային ծախսերի տնտեսագիտական դասակարգման հոդվածների անվանումները</t>
  </si>
  <si>
    <t xml:space="preserve">  - վարկերի ստացում</t>
  </si>
  <si>
    <t>այլ աղբյուրներից</t>
  </si>
  <si>
    <t>2.1. Բաժնետոմսեր և կապիտալում այլ մասնակցություն</t>
  </si>
  <si>
    <t>1. ՓՈԽԱՌՈՒ ՄԻՋՈՑՆԵՐ</t>
  </si>
  <si>
    <t>1.2. Վարկեր և փոխատվություններ (ստացում և մարում)</t>
  </si>
  <si>
    <t>Ա. ՆԵՐՔԻՆ ԱՂԲՅՈՒՐՆԵՐ</t>
  </si>
  <si>
    <t>Բաժնետոմսերի եվ կապիտալում այլ մասնակցության ձեռք բերում</t>
  </si>
  <si>
    <t>2.3. Համայնքի բյուջեի միջոցների տարեսկզբի ազատ  մնացորդը`</t>
  </si>
  <si>
    <t>2.3.1. Համայնքի բյուջեի վարչական մասի միջոցների տարեսկզբի ազատ մնացորդ</t>
  </si>
  <si>
    <t>2. ՖԻՆԱՆՍԱԿԱՆ ԱԿՏԻՎՆԵՐ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</si>
  <si>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</t>
  </si>
  <si>
    <t>- ենթակա է ուղղման համայնքի բյուջեի ֆոնդային  մաս</t>
  </si>
  <si>
    <t xml:space="preserve"> 2.3.2. Համայնքի բյուջեի ֆոնդային մասի միջոցների տարեսկզբի մնացորդ</t>
  </si>
  <si>
    <t>- առանց վարչական մասի միջոցների տարեսկզբի ազատ մնացորդից ֆոնդային  մաս մուտքագրման ենթակա գումարի</t>
  </si>
  <si>
    <t>Բաժին</t>
  </si>
  <si>
    <t>Դաս</t>
  </si>
  <si>
    <t>Հավելված  N 3</t>
  </si>
  <si>
    <t>ԸՆԴԱՄԵՆԸ ԾԱԽՍԵՐ</t>
  </si>
  <si>
    <t>Տրանսպորտ</t>
  </si>
  <si>
    <t>Ճանապարհային տրանսպորտ</t>
  </si>
  <si>
    <t>- Այլ ծախսեր</t>
  </si>
  <si>
    <t>Գրադարաններ</t>
  </si>
  <si>
    <t>Արվեստ</t>
  </si>
  <si>
    <t>ԸՆԴՀԱՆՈՒՐ ԲՆՈՒՅԹԻ ՀԱՆՐԱՅԻՆ ԾԱՌԱՅՈՒԹՅՈՒՆՆԵՐ</t>
  </si>
  <si>
    <t>ՊԱՇՏՊԱՆՈՒԹՅՈՒՆ</t>
  </si>
  <si>
    <t>ՏՆՏԵՍԱԿԱՆ ՀԱՐԱԲԵՐՈՒԹՅՈՒՆՆԵՐ</t>
  </si>
  <si>
    <t>ՇՐՋԱԿԱ  ՄԻՋԱՎԱՅՐԻ ՊԱՇՏՊԱՆՈՒԹՅՈՒՆ</t>
  </si>
  <si>
    <t>ԲՆԱԿԱՐԱՆԱՅԻՆ ՇԻՆԱՐԱՐՈՒԹՅՈՒՆ ԵՎ ԿՈՄՈՒՆԱԼ ԾԱՌԱՅՈՒԹՅՈՒՆՆԵՐ</t>
  </si>
  <si>
    <t>ԱՌՈՂՋԱՊԱՀՈՒԹՅՈՒՆ</t>
  </si>
  <si>
    <t>ՀԱՆԳԻՍՏ, ՄՇԱԿՈՒՅԹ ԵՎ ԿՐՈՆ</t>
  </si>
  <si>
    <t>ԿՐԹՈՒԹՅՈՒՆ</t>
  </si>
  <si>
    <t>ՍՈՑԻԱԼԱԿԱՆ ՊԱՇՏՊԱՆՈՒԹՅՈՒՆ</t>
  </si>
  <si>
    <t>Խումբ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</si>
  <si>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</si>
  <si>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1. Կառավարման մարմնի պահպանում</t>
  </si>
  <si>
    <t>- Վարչական ծառայություններ</t>
  </si>
  <si>
    <t>Աշխատակազմի /կադրերի/ գծով ընդհանուր բնույթի ծառայություններ</t>
  </si>
  <si>
    <t>Ընդհանուր բնույթի հանրային ծառայություններ (այլ դասերին չպատկանող)</t>
  </si>
  <si>
    <t>Պաշտպանություն (այլ դասերին չպատկանող)</t>
  </si>
  <si>
    <t>Տնտեսական հարաբերություններ (այլ դասերին չպատկանող)</t>
  </si>
  <si>
    <t>- Տեղեկատվական ծառայություններ</t>
  </si>
  <si>
    <t>Աղբահանում</t>
  </si>
  <si>
    <t>Բնակարանային շինարարություն</t>
  </si>
  <si>
    <t>Բնակարանային շինարարության և կոմունալ ծառայություններ  (այլ դասերին չպատկանող)</t>
  </si>
  <si>
    <t>Առողջապահական հարակից ծառայություններ և ծրագրեր</t>
  </si>
  <si>
    <t>Հանգստի և սպորտի ծառայություններ</t>
  </si>
  <si>
    <t>Մշակութային ծառայություններ</t>
  </si>
  <si>
    <t>1. Գրադարանային ծառայություններ</t>
  </si>
  <si>
    <t>Մշակույթի տներ, ակումբներ, կենտրոններ</t>
  </si>
  <si>
    <t>Այլ մշակութային կազմակերպություններ</t>
  </si>
  <si>
    <t>Նախադպրոցական և տարրական ընդհանուր կրթություն</t>
  </si>
  <si>
    <t>Նախադպրոցական կրթություն</t>
  </si>
  <si>
    <t>1. Նախադպրոցական  ուսուցում</t>
  </si>
  <si>
    <t>3. Նախադպրոցական կրթություն  (պատվիրակված լիազորություններ)</t>
  </si>
  <si>
    <t>Տարրական ընդհանուր կրթություն</t>
  </si>
  <si>
    <t>Միջնակարգ ընդհանուր կրթություն</t>
  </si>
  <si>
    <t>Հիմնական ընդհանուր կրթություն</t>
  </si>
  <si>
    <t>Միջնակարգ (լրիվ)  ընդհանուր կրթություն</t>
  </si>
  <si>
    <t>Ըստ մակարդակների չդասակարգվող կրթություն</t>
  </si>
  <si>
    <t>Արտադպրոցական դաստիարակություն</t>
  </si>
  <si>
    <t>1. Արտադպրոցական դաստիարակություն</t>
  </si>
  <si>
    <t>Սոցիալական հատուկ արտոնություններ (այլ դասերին չպատկանող)</t>
  </si>
  <si>
    <t>Սոցիալական պաշտպանություն (այլ դասերին չպատկանող)</t>
  </si>
  <si>
    <t>Փողոցների լուսավորում</t>
  </si>
  <si>
    <t>- Ընթացիկ դրամաշնորհներ պետական և համայնքային  առևտրային կազմակերպություններին</t>
  </si>
  <si>
    <t>1. Քաղաքացիական կացության ակտերի գրանցման ծառայության գործունեության կազմակերպում (պատվիրակված լիազորություններ)</t>
  </si>
  <si>
    <t>2. Գույքի նկատմամբ իրավունքների գրանցման, գնահատման  և տեղեկատվության տրամադրման հետ կապված վճարումներ</t>
  </si>
  <si>
    <t>Քաղաքացիական պաշտպանություն</t>
  </si>
  <si>
    <t>1. Քաղաքացիական պաշտպանությանն աջակցություն</t>
  </si>
  <si>
    <t>1. Զինապարտների հաշվառման, զորակոչի, զորահավաքի և վարժական հավաքների կազմակերպմանն աջակցություն</t>
  </si>
  <si>
    <t>2. Այլընտրանքային աշխատանքային ծառայության իրականացում</t>
  </si>
  <si>
    <t>1. Աղբահանություն և սանիտարական մաքրում</t>
  </si>
  <si>
    <t>Բժշկական ապրանքներ, սարքեր և սարքավորումներ</t>
  </si>
  <si>
    <t>Դեղագործական ապրանքներ</t>
  </si>
  <si>
    <t>Հուշարձանների և մշակութային արժեքների վերականգնում և պահպանում</t>
  </si>
  <si>
    <t>2. Նախադպրոցական ուսուցման կազմակերպման համար անհրաժեշտ գույքի ձեռք բերում</t>
  </si>
  <si>
    <t>- Ընթացիկ դրամաշնորհներ պետական և համայնքների  ոչ առևտրային կազմակերպություններին</t>
  </si>
  <si>
    <t>Օրենսդիր և  գործադիր մարմիններ, պետական կառավարում</t>
  </si>
  <si>
    <t>2. Վարչական օբյեկտների կառուցում և հիմնանորոգում</t>
  </si>
  <si>
    <t>Կրթությանը տրամադրվող օժանդակ ծառայություններ</t>
  </si>
  <si>
    <t>Սոցիալական պաշտպանությանը տրամադրվող օժանդակ ծառայություններ (այլ դասերին չպատկանող)</t>
  </si>
  <si>
    <t>ՀԻՄՆԱԿԱՆ ԲԱԺԻՆՆԵՐԻՆ ՉԴԱՍՎՈՂ ՊԱՀՈՒՍՏԱՅԻՆ ՖՈՆԴԵՐ</t>
  </si>
  <si>
    <t>Օրենսդիր և գործադիր  մարմիններ, պետական կառավարում, ֆինանսական և հարկաբյուջետային հարաբերություններ, արտաքին հարաբերություններ</t>
  </si>
  <si>
    <t>- Սուբսիդիաներ ոչ ֆինանսական պետական (համայնքային) կազմակերպություններին</t>
  </si>
  <si>
    <t>1. Ասֆալտ-բետոնյա  ծածկի վերանորոգում և պահպանում</t>
  </si>
  <si>
    <t>- Սուբսիդիաներ ոչ  պետական (ոչ համայնքային) ոչ ֆինանսական կազմակերպություններին</t>
  </si>
  <si>
    <t>ՀՀ կառավարության և համայնքների պահուստային ֆոնդ</t>
  </si>
  <si>
    <t>ՀՀ համայնքների պահուստային ֆոնդ</t>
  </si>
  <si>
    <t>-Հատկացում պահւստային ֆոնդից ֆոնդային բյուջե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</si>
</sst>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\ ;\(#,##0.0\)"/>
    <numFmt numFmtId="166" formatCode="#,##0.0"/>
    <numFmt numFmtId="167" formatCode="[$-10409]0.0"/>
  </numFmts>
  <fonts count="10" x14ac:knownFonts="1">
    <font>
      <sz val="8"/>
      <name val="Arial Armenian"/>
    </font>
    <font>
      <sz val="10"/>
      <name val="Arial"/>
      <family val="2"/>
    </font>
    <font>
      <sz val="10"/>
      <name val="Arial LatArm"/>
      <family val="2"/>
    </font>
    <font>
      <sz val="8"/>
      <name val="Arial Armenian"/>
      <family val="2"/>
    </font>
    <font>
      <sz val="12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i/>
      <sz val="8"/>
      <name val="Arial Armenian"/>
      <family val="2"/>
    </font>
    <font>
      <sz val="7"/>
      <name val="Arial Armenian"/>
      <family val="2"/>
    </font>
    <font>
      <sz val="16"/>
      <name val="Arial Armenian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12" applyNumberFormat="0" applyFill="0" applyProtection="0">
      <alignment horizontal="center" vertical="center"/>
    </xf>
    <xf numFmtId="164" fontId="1" fillId="0" borderId="0" applyFont="0" applyFill="0" applyBorder="0" applyAlignment="0" applyProtection="0"/>
    <xf numFmtId="0" fontId="2" fillId="0" borderId="12" applyNumberFormat="0" applyFill="0" applyProtection="0">
      <alignment horizontal="left" vertical="center" wrapText="1"/>
    </xf>
    <xf numFmtId="0" fontId="1" fillId="0" borderId="0"/>
    <xf numFmtId="4" fontId="2" fillId="0" borderId="12" applyFill="0" applyProtection="0">
      <alignment horizontal="right" vertical="center"/>
    </xf>
  </cellStyleXfs>
  <cellXfs count="115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6" fontId="5" fillId="0" borderId="12" xfId="5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/>
    <xf numFmtId="0" fontId="3" fillId="0" borderId="2" xfId="0" applyFont="1" applyFill="1" applyBorder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165" fontId="3" fillId="0" borderId="0" xfId="0" applyNumberFormat="1" applyFont="1" applyFill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4" fontId="3" fillId="0" borderId="12" xfId="5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Fill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top"/>
    </xf>
    <xf numFmtId="165" fontId="6" fillId="0" borderId="2" xfId="0" applyNumberFormat="1" applyFont="1" applyFill="1" applyBorder="1" applyAlignment="1">
      <alignment horizontal="left" vertical="top" wrapText="1"/>
    </xf>
    <xf numFmtId="165" fontId="6" fillId="0" borderId="2" xfId="0" applyNumberFormat="1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center" vertical="top"/>
    </xf>
    <xf numFmtId="0" fontId="6" fillId="0" borderId="2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8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right" vertical="center" wrapText="1"/>
    </xf>
    <xf numFmtId="167" fontId="3" fillId="0" borderId="2" xfId="0" applyNumberFormat="1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top"/>
    </xf>
    <xf numFmtId="0" fontId="9" fillId="0" borderId="0" xfId="0" applyFont="1" applyFill="1" applyAlignment="1">
      <alignment vertical="top"/>
    </xf>
  </cellXfs>
  <cellStyles count="6">
    <cellStyle name="cntr_arm10_Bord_900" xfId="1"/>
    <cellStyle name="Comma 2" xfId="2"/>
    <cellStyle name="left_arm10_BordWW_900" xfId="3"/>
    <cellStyle name="Normal 3" xfId="4"/>
    <cellStyle name="rgt_arm14_Money_900" xfId="5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0"/>
  <sheetViews>
    <sheetView zoomScale="90" zoomScaleNormal="90" workbookViewId="0">
      <pane xSplit="10" ySplit="13" topLeftCell="K74" activePane="bottomRight" state="frozen"/>
      <selection pane="topRight" activeCell="K1" sqref="K1"/>
      <selection pane="bottomLeft" activeCell="A15" sqref="A15"/>
      <selection pane="bottomRight" activeCell="K16" sqref="K16"/>
    </sheetView>
  </sheetViews>
  <sheetFormatPr defaultRowHeight="10.5" x14ac:dyDescent="0.15"/>
  <cols>
    <col min="1" max="1" width="9.33203125" style="40" customWidth="1"/>
    <col min="2" max="2" width="44.83203125" style="41" customWidth="1"/>
    <col min="3" max="3" width="11.6640625" style="40" customWidth="1"/>
    <col min="4" max="5" width="15" style="40" customWidth="1"/>
    <col min="6" max="6" width="13.6640625" style="40" customWidth="1"/>
    <col min="7" max="8" width="13.33203125" style="40" customWidth="1"/>
    <col min="9" max="9" width="11.5" style="40" customWidth="1"/>
    <col min="10" max="11" width="14.5" style="42" customWidth="1"/>
    <col min="12" max="12" width="13" style="42" customWidth="1"/>
    <col min="13" max="13" width="13.83203125" style="42" customWidth="1"/>
    <col min="14" max="14" width="15" style="42" customWidth="1"/>
    <col min="15" max="15" width="11.33203125" style="42" customWidth="1"/>
    <col min="16" max="16" width="15" style="42" customWidth="1"/>
    <col min="17" max="17" width="14.33203125" style="42" customWidth="1"/>
    <col min="18" max="18" width="12.83203125" style="42" customWidth="1"/>
    <col min="19" max="19" width="14.33203125" style="42" customWidth="1"/>
    <col min="20" max="20" width="14.83203125" style="42" customWidth="1"/>
    <col min="21" max="21" width="13.1640625" style="42" customWidth="1"/>
    <col min="22" max="22" width="22.83203125" style="27" customWidth="1"/>
    <col min="23" max="16384" width="9.33203125" style="27"/>
  </cols>
  <sheetData>
    <row r="1" spans="1:22" s="6" customFormat="1" ht="20.25" customHeight="1" x14ac:dyDescent="0.15">
      <c r="A1" s="1"/>
      <c r="B1" s="2"/>
      <c r="C1" s="1"/>
      <c r="D1" s="1"/>
      <c r="E1" s="1"/>
      <c r="F1" s="1"/>
      <c r="G1" s="40"/>
      <c r="H1" s="40"/>
      <c r="I1" s="40"/>
      <c r="J1" s="3"/>
      <c r="K1" s="3"/>
      <c r="L1" s="4"/>
      <c r="M1" s="4"/>
      <c r="N1" s="4"/>
      <c r="O1" s="4"/>
      <c r="P1" s="3"/>
      <c r="Q1" s="3"/>
      <c r="R1" s="4"/>
      <c r="S1" s="3"/>
      <c r="T1" s="3"/>
      <c r="U1" s="5"/>
      <c r="V1" s="5" t="s">
        <v>326</v>
      </c>
    </row>
    <row r="2" spans="1:22" s="6" customFormat="1" ht="15" customHeight="1" x14ac:dyDescent="0.15">
      <c r="A2" s="7"/>
      <c r="B2" s="7"/>
      <c r="C2" s="7"/>
      <c r="D2" s="7"/>
      <c r="E2" s="7"/>
      <c r="F2" s="7"/>
      <c r="G2" s="89"/>
      <c r="H2" s="89"/>
      <c r="I2" s="8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2" s="6" customFormat="1" ht="27" customHeight="1" x14ac:dyDescent="0.15">
      <c r="A3" s="90" t="s">
        <v>315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</row>
    <row r="4" spans="1:22" s="6" customFormat="1" ht="21" customHeight="1" thickBot="1" x14ac:dyDescent="0.2">
      <c r="A4" s="1"/>
      <c r="B4" s="2"/>
      <c r="C4" s="1"/>
      <c r="D4" s="1"/>
      <c r="E4" s="1"/>
      <c r="F4" s="1"/>
      <c r="G4" s="40"/>
      <c r="H4" s="40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8" t="s">
        <v>329</v>
      </c>
    </row>
    <row r="5" spans="1:22" s="6" customFormat="1" ht="21.75" customHeight="1" x14ac:dyDescent="0.15">
      <c r="A5" s="91" t="s">
        <v>328</v>
      </c>
      <c r="B5" s="93" t="s">
        <v>330</v>
      </c>
      <c r="C5" s="93" t="s">
        <v>327</v>
      </c>
      <c r="D5" s="95" t="s">
        <v>316</v>
      </c>
      <c r="E5" s="95"/>
      <c r="F5" s="95"/>
      <c r="G5" s="96" t="s">
        <v>317</v>
      </c>
      <c r="H5" s="96"/>
      <c r="I5" s="96"/>
      <c r="J5" s="95" t="s">
        <v>234</v>
      </c>
      <c r="K5" s="95"/>
      <c r="L5" s="95"/>
      <c r="M5" s="97" t="s">
        <v>318</v>
      </c>
      <c r="N5" s="97"/>
      <c r="O5" s="97"/>
      <c r="P5" s="95" t="s">
        <v>309</v>
      </c>
      <c r="Q5" s="95"/>
      <c r="R5" s="95"/>
      <c r="S5" s="95" t="s">
        <v>319</v>
      </c>
      <c r="T5" s="95"/>
      <c r="U5" s="95"/>
      <c r="V5" s="9" t="s">
        <v>233</v>
      </c>
    </row>
    <row r="6" spans="1:22" s="6" customFormat="1" ht="21" customHeight="1" x14ac:dyDescent="0.15">
      <c r="A6" s="92"/>
      <c r="B6" s="94"/>
      <c r="C6" s="94"/>
      <c r="D6" s="98" t="s">
        <v>325</v>
      </c>
      <c r="E6" s="98" t="s">
        <v>333</v>
      </c>
      <c r="F6" s="98"/>
      <c r="G6" s="99" t="s">
        <v>325</v>
      </c>
      <c r="H6" s="99" t="s">
        <v>333</v>
      </c>
      <c r="I6" s="99"/>
      <c r="J6" s="98" t="s">
        <v>325</v>
      </c>
      <c r="K6" s="98" t="s">
        <v>333</v>
      </c>
      <c r="L6" s="98"/>
      <c r="M6" s="98" t="s">
        <v>325</v>
      </c>
      <c r="N6" s="98" t="s">
        <v>333</v>
      </c>
      <c r="O6" s="98"/>
      <c r="P6" s="98" t="s">
        <v>325</v>
      </c>
      <c r="Q6" s="98" t="s">
        <v>333</v>
      </c>
      <c r="R6" s="98"/>
      <c r="S6" s="98" t="s">
        <v>325</v>
      </c>
      <c r="T6" s="98" t="s">
        <v>333</v>
      </c>
      <c r="U6" s="98"/>
      <c r="V6" s="100" t="s">
        <v>320</v>
      </c>
    </row>
    <row r="7" spans="1:22" s="6" customFormat="1" ht="33" customHeight="1" x14ac:dyDescent="0.15">
      <c r="A7" s="92"/>
      <c r="B7" s="94"/>
      <c r="C7" s="94"/>
      <c r="D7" s="98"/>
      <c r="E7" s="10" t="s">
        <v>334</v>
      </c>
      <c r="F7" s="10" t="s">
        <v>403</v>
      </c>
      <c r="G7" s="99"/>
      <c r="H7" s="48" t="s">
        <v>334</v>
      </c>
      <c r="I7" s="48" t="s">
        <v>403</v>
      </c>
      <c r="J7" s="98"/>
      <c r="K7" s="10" t="s">
        <v>334</v>
      </c>
      <c r="L7" s="10" t="s">
        <v>403</v>
      </c>
      <c r="M7" s="98"/>
      <c r="N7" s="10" t="s">
        <v>334</v>
      </c>
      <c r="O7" s="10" t="s">
        <v>403</v>
      </c>
      <c r="P7" s="98"/>
      <c r="Q7" s="10" t="s">
        <v>334</v>
      </c>
      <c r="R7" s="10" t="s">
        <v>403</v>
      </c>
      <c r="S7" s="98"/>
      <c r="T7" s="10" t="s">
        <v>334</v>
      </c>
      <c r="U7" s="10" t="s">
        <v>403</v>
      </c>
      <c r="V7" s="100"/>
    </row>
    <row r="8" spans="1:22" s="15" customFormat="1" ht="23.25" customHeight="1" x14ac:dyDescent="0.15">
      <c r="A8" s="11">
        <v>1</v>
      </c>
      <c r="B8" s="12">
        <v>2</v>
      </c>
      <c r="C8" s="12">
        <v>3</v>
      </c>
      <c r="D8" s="13">
        <v>4</v>
      </c>
      <c r="E8" s="13">
        <v>5</v>
      </c>
      <c r="F8" s="13">
        <v>6</v>
      </c>
      <c r="G8" s="81">
        <v>7</v>
      </c>
      <c r="H8" s="81">
        <v>8</v>
      </c>
      <c r="I8" s="81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2">
        <v>19</v>
      </c>
      <c r="T8" s="12">
        <v>20</v>
      </c>
      <c r="U8" s="12">
        <v>21</v>
      </c>
      <c r="V8" s="14">
        <v>22</v>
      </c>
    </row>
    <row r="9" spans="1:22" s="22" customFormat="1" ht="23.25" customHeight="1" x14ac:dyDescent="0.15">
      <c r="A9" s="16" t="s">
        <v>0</v>
      </c>
      <c r="B9" s="17" t="s">
        <v>332</v>
      </c>
      <c r="C9" s="18" t="s">
        <v>1</v>
      </c>
      <c r="D9" s="19">
        <v>2913841.5</v>
      </c>
      <c r="E9" s="19">
        <v>1428013.8</v>
      </c>
      <c r="F9" s="19">
        <v>1805438.6</v>
      </c>
      <c r="G9" s="18">
        <f>SUM(G11+G45+G61)</f>
        <v>1576634</v>
      </c>
      <c r="H9" s="18">
        <f>SUM(H11+H45+H61)</f>
        <v>1576634</v>
      </c>
      <c r="I9" s="18">
        <f>SUM(I106)</f>
        <v>320000</v>
      </c>
      <c r="J9" s="18">
        <f>SUM(J11+J45+J61)</f>
        <v>1734168.5</v>
      </c>
      <c r="K9" s="18">
        <f>SUM(K11+K45+K61)</f>
        <v>1734168.5</v>
      </c>
      <c r="L9" s="18">
        <f>SUM(L106)</f>
        <v>350000</v>
      </c>
      <c r="M9" s="20">
        <f>J9-G9</f>
        <v>157534.5</v>
      </c>
      <c r="N9" s="20">
        <f>K9-H9</f>
        <v>157534.5</v>
      </c>
      <c r="O9" s="20">
        <f>L9-I9</f>
        <v>30000</v>
      </c>
      <c r="P9" s="18">
        <f>SUM(P11+P45+P61)</f>
        <v>1886327.5</v>
      </c>
      <c r="Q9" s="18">
        <f>SUM(Q11+Q45+Q61)</f>
        <v>1886327.5</v>
      </c>
      <c r="R9" s="18">
        <f>SUM(R106)</f>
        <v>380000</v>
      </c>
      <c r="S9" s="18">
        <f>SUM(S11+S45+S61)</f>
        <v>2050613.4</v>
      </c>
      <c r="T9" s="18">
        <f>SUM(T11+T45+T61)</f>
        <v>2050613.4</v>
      </c>
      <c r="U9" s="18">
        <f>SUM(U106)</f>
        <v>400000</v>
      </c>
      <c r="V9" s="21"/>
    </row>
    <row r="10" spans="1:22" ht="16.5" customHeight="1" x14ac:dyDescent="0.15">
      <c r="A10" s="23"/>
      <c r="B10" s="24" t="s">
        <v>333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0"/>
      <c r="N10" s="20"/>
      <c r="O10" s="20"/>
      <c r="P10" s="25"/>
      <c r="Q10" s="25"/>
      <c r="R10" s="25"/>
      <c r="S10" s="25"/>
      <c r="T10" s="25"/>
      <c r="U10" s="25"/>
      <c r="V10" s="26"/>
    </row>
    <row r="11" spans="1:22" s="22" customFormat="1" ht="40.5" customHeight="1" x14ac:dyDescent="0.15">
      <c r="A11" s="16" t="s">
        <v>2</v>
      </c>
      <c r="B11" s="17" t="s">
        <v>344</v>
      </c>
      <c r="C11" s="18" t="s">
        <v>3</v>
      </c>
      <c r="D11" s="18">
        <v>325989.2</v>
      </c>
      <c r="E11" s="18">
        <v>325989.2</v>
      </c>
      <c r="F11" s="18"/>
      <c r="G11" s="18">
        <f>SUM(G13+G18+G21+G41)</f>
        <v>311610</v>
      </c>
      <c r="H11" s="18">
        <f>SUM(H13+H18+H21+H41)</f>
        <v>311610</v>
      </c>
      <c r="I11" s="18"/>
      <c r="J11" s="18">
        <f>SUM(J13+J18+J21+J41)</f>
        <v>347070</v>
      </c>
      <c r="K11" s="18">
        <f>SUM(K13+K18+K21+K41)</f>
        <v>347070</v>
      </c>
      <c r="L11" s="18"/>
      <c r="M11" s="20">
        <f>J11-G11</f>
        <v>35460</v>
      </c>
      <c r="N11" s="20">
        <f>K11-H11</f>
        <v>35460</v>
      </c>
      <c r="O11" s="20">
        <f>L11-I11</f>
        <v>0</v>
      </c>
      <c r="P11" s="18">
        <f>SUM(P13+P18+P21+P41)</f>
        <v>366480</v>
      </c>
      <c r="Q11" s="18">
        <f>SUM(Q13+Q18+Q21+Q41)</f>
        <v>366480</v>
      </c>
      <c r="R11" s="18"/>
      <c r="S11" s="18">
        <f>SUM(S13+S18+S21+S41)</f>
        <v>385790</v>
      </c>
      <c r="T11" s="18">
        <f>SUM(T13+T18+T21+T41)</f>
        <v>385790</v>
      </c>
      <c r="U11" s="18"/>
      <c r="V11" s="21"/>
    </row>
    <row r="12" spans="1:22" ht="19.5" customHeight="1" x14ac:dyDescent="0.15">
      <c r="A12" s="23"/>
      <c r="B12" s="24" t="s">
        <v>333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0"/>
      <c r="N12" s="20"/>
      <c r="O12" s="20"/>
      <c r="P12" s="25"/>
      <c r="Q12" s="25"/>
      <c r="R12" s="25"/>
      <c r="S12" s="25"/>
      <c r="T12" s="25"/>
      <c r="U12" s="25"/>
      <c r="V12" s="26"/>
    </row>
    <row r="13" spans="1:22" s="22" customFormat="1" ht="39.75" customHeight="1" x14ac:dyDescent="0.15">
      <c r="A13" s="16" t="s">
        <v>4</v>
      </c>
      <c r="B13" s="17" t="s">
        <v>345</v>
      </c>
      <c r="C13" s="18" t="s">
        <v>5</v>
      </c>
      <c r="D13" s="18">
        <v>103278</v>
      </c>
      <c r="E13" s="18">
        <v>103278</v>
      </c>
      <c r="F13" s="18"/>
      <c r="G13" s="18">
        <f>SUM(G15:G17)</f>
        <v>105160</v>
      </c>
      <c r="H13" s="18">
        <f>SUM(H15:H17)</f>
        <v>105160</v>
      </c>
      <c r="I13" s="18"/>
      <c r="J13" s="18">
        <f>SUM(J15:J17)</f>
        <v>122000</v>
      </c>
      <c r="K13" s="18">
        <f>SUM(K15:K17)</f>
        <v>122000</v>
      </c>
      <c r="L13" s="18"/>
      <c r="M13" s="20">
        <f>J13-G13</f>
        <v>16840</v>
      </c>
      <c r="N13" s="20">
        <f>K13-H13</f>
        <v>16840</v>
      </c>
      <c r="O13" s="20">
        <f>L13-I13</f>
        <v>0</v>
      </c>
      <c r="P13" s="18">
        <f>SUM(P15:P17)</f>
        <v>129500</v>
      </c>
      <c r="Q13" s="18">
        <f>SUM(Q15:Q17)</f>
        <v>129500</v>
      </c>
      <c r="R13" s="18"/>
      <c r="S13" s="18">
        <f>SUM(S15:S17)</f>
        <v>136000</v>
      </c>
      <c r="T13" s="18">
        <f>SUM(T15:T17)</f>
        <v>136000</v>
      </c>
      <c r="U13" s="18"/>
      <c r="V13" s="21"/>
    </row>
    <row r="14" spans="1:22" ht="12.75" customHeight="1" x14ac:dyDescent="0.15">
      <c r="A14" s="23"/>
      <c r="B14" s="24" t="s">
        <v>333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0"/>
      <c r="N14" s="20"/>
      <c r="O14" s="20"/>
      <c r="P14" s="25"/>
      <c r="Q14" s="25"/>
      <c r="R14" s="25"/>
      <c r="S14" s="25"/>
      <c r="T14" s="25"/>
      <c r="U14" s="25"/>
      <c r="V14" s="26"/>
    </row>
    <row r="15" spans="1:22" s="22" customFormat="1" ht="40.5" customHeight="1" x14ac:dyDescent="0.15">
      <c r="A15" s="28" t="s">
        <v>6</v>
      </c>
      <c r="B15" s="29" t="s">
        <v>346</v>
      </c>
      <c r="C15" s="30" t="s">
        <v>1</v>
      </c>
      <c r="D15" s="30">
        <v>2150.8000000000002</v>
      </c>
      <c r="E15" s="30">
        <v>2150.8000000000002</v>
      </c>
      <c r="F15" s="30"/>
      <c r="G15" s="30">
        <f>SUM(H15)</f>
        <v>2505</v>
      </c>
      <c r="H15" s="30">
        <v>2505</v>
      </c>
      <c r="I15" s="30"/>
      <c r="J15" s="30">
        <v>2000</v>
      </c>
      <c r="K15" s="30">
        <v>2000</v>
      </c>
      <c r="L15" s="30"/>
      <c r="M15" s="20">
        <f t="shared" ref="M15:O21" si="0">J15-G15</f>
        <v>-505</v>
      </c>
      <c r="N15" s="20">
        <f t="shared" si="0"/>
        <v>-505</v>
      </c>
      <c r="O15" s="20">
        <f t="shared" si="0"/>
        <v>0</v>
      </c>
      <c r="P15" s="30">
        <v>1500</v>
      </c>
      <c r="Q15" s="30">
        <v>1500</v>
      </c>
      <c r="R15" s="30"/>
      <c r="S15" s="30">
        <v>1000</v>
      </c>
      <c r="T15" s="30">
        <v>1000</v>
      </c>
      <c r="U15" s="30"/>
      <c r="V15" s="21"/>
    </row>
    <row r="16" spans="1:22" s="22" customFormat="1" ht="33.75" customHeight="1" x14ac:dyDescent="0.15">
      <c r="A16" s="28" t="s">
        <v>7</v>
      </c>
      <c r="B16" s="29" t="s">
        <v>347</v>
      </c>
      <c r="C16" s="30" t="s">
        <v>1</v>
      </c>
      <c r="D16" s="30">
        <v>21457.1</v>
      </c>
      <c r="E16" s="30">
        <v>21457.1</v>
      </c>
      <c r="F16" s="30"/>
      <c r="G16" s="30">
        <f t="shared" ref="G16:G17" si="1">SUM(H16)</f>
        <v>12060</v>
      </c>
      <c r="H16" s="30">
        <v>12060</v>
      </c>
      <c r="I16" s="30"/>
      <c r="J16" s="30">
        <v>10000</v>
      </c>
      <c r="K16" s="30">
        <v>10000</v>
      </c>
      <c r="L16" s="30"/>
      <c r="M16" s="20">
        <f t="shared" si="0"/>
        <v>-2060</v>
      </c>
      <c r="N16" s="20">
        <f t="shared" si="0"/>
        <v>-2060</v>
      </c>
      <c r="O16" s="20">
        <f t="shared" si="0"/>
        <v>0</v>
      </c>
      <c r="P16" s="30">
        <v>8000</v>
      </c>
      <c r="Q16" s="30">
        <v>8000</v>
      </c>
      <c r="R16" s="30"/>
      <c r="S16" s="30">
        <v>5000</v>
      </c>
      <c r="T16" s="30">
        <v>5000</v>
      </c>
      <c r="U16" s="30"/>
      <c r="V16" s="21"/>
    </row>
    <row r="17" spans="1:22" s="22" customFormat="1" ht="33.75" customHeight="1" x14ac:dyDescent="0.15">
      <c r="A17" s="28" t="s">
        <v>8</v>
      </c>
      <c r="B17" s="29" t="s">
        <v>348</v>
      </c>
      <c r="C17" s="30" t="s">
        <v>1</v>
      </c>
      <c r="D17" s="30">
        <v>79670.100000000006</v>
      </c>
      <c r="E17" s="30">
        <v>79670.100000000006</v>
      </c>
      <c r="F17" s="30"/>
      <c r="G17" s="30">
        <f t="shared" si="1"/>
        <v>90595</v>
      </c>
      <c r="H17" s="30">
        <v>90595</v>
      </c>
      <c r="I17" s="30"/>
      <c r="J17" s="30">
        <v>110000</v>
      </c>
      <c r="K17" s="30">
        <v>110000</v>
      </c>
      <c r="L17" s="30"/>
      <c r="M17" s="20">
        <f t="shared" si="0"/>
        <v>19405</v>
      </c>
      <c r="N17" s="20">
        <f t="shared" si="0"/>
        <v>19405</v>
      </c>
      <c r="O17" s="20">
        <f t="shared" si="0"/>
        <v>0</v>
      </c>
      <c r="P17" s="30">
        <v>120000</v>
      </c>
      <c r="Q17" s="30">
        <v>120000</v>
      </c>
      <c r="R17" s="30"/>
      <c r="S17" s="30">
        <v>130000</v>
      </c>
      <c r="T17" s="30">
        <v>130000</v>
      </c>
      <c r="U17" s="30"/>
      <c r="V17" s="21"/>
    </row>
    <row r="18" spans="1:22" s="22" customFormat="1" ht="19.5" customHeight="1" x14ac:dyDescent="0.15">
      <c r="A18" s="16" t="s">
        <v>9</v>
      </c>
      <c r="B18" s="17" t="s">
        <v>349</v>
      </c>
      <c r="C18" s="18" t="s">
        <v>10</v>
      </c>
      <c r="D18" s="18">
        <v>184857.5</v>
      </c>
      <c r="E18" s="18">
        <v>184857.5</v>
      </c>
      <c r="F18" s="18"/>
      <c r="G18" s="18">
        <f>SUM(G20)</f>
        <v>174450</v>
      </c>
      <c r="H18" s="18">
        <f>SUM(H20)</f>
        <v>174450</v>
      </c>
      <c r="I18" s="18"/>
      <c r="J18" s="18">
        <f>SUM(J20)</f>
        <v>190000</v>
      </c>
      <c r="K18" s="18">
        <f>SUM(K20)</f>
        <v>190000</v>
      </c>
      <c r="L18" s="18"/>
      <c r="M18" s="20">
        <f t="shared" si="0"/>
        <v>15550</v>
      </c>
      <c r="N18" s="20">
        <f t="shared" si="0"/>
        <v>15550</v>
      </c>
      <c r="O18" s="20">
        <f t="shared" si="0"/>
        <v>0</v>
      </c>
      <c r="P18" s="18">
        <f>SUM(P20)</f>
        <v>200000</v>
      </c>
      <c r="Q18" s="18">
        <f>SUM(Q20)</f>
        <v>200000</v>
      </c>
      <c r="R18" s="18"/>
      <c r="S18" s="18">
        <f>SUM(S20)</f>
        <v>210000</v>
      </c>
      <c r="T18" s="18">
        <f>SUM(T20)</f>
        <v>210000</v>
      </c>
      <c r="U18" s="18"/>
      <c r="V18" s="21"/>
    </row>
    <row r="19" spans="1:22" ht="16.5" customHeight="1" x14ac:dyDescent="0.15">
      <c r="A19" s="23"/>
      <c r="B19" s="24" t="s">
        <v>333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0">
        <f t="shared" si="0"/>
        <v>0</v>
      </c>
      <c r="N19" s="20">
        <f t="shared" si="0"/>
        <v>0</v>
      </c>
      <c r="O19" s="20">
        <f t="shared" si="0"/>
        <v>0</v>
      </c>
      <c r="P19" s="25"/>
      <c r="Q19" s="25"/>
      <c r="R19" s="25"/>
      <c r="S19" s="25"/>
      <c r="T19" s="25"/>
      <c r="U19" s="25"/>
      <c r="V19" s="26"/>
    </row>
    <row r="20" spans="1:22" s="22" customFormat="1" ht="19.5" customHeight="1" x14ac:dyDescent="0.15">
      <c r="A20" s="28" t="s">
        <v>11</v>
      </c>
      <c r="B20" s="29" t="s">
        <v>350</v>
      </c>
      <c r="C20" s="30" t="s">
        <v>1</v>
      </c>
      <c r="D20" s="30">
        <v>184857.5</v>
      </c>
      <c r="E20" s="30">
        <v>184857.5</v>
      </c>
      <c r="F20" s="30"/>
      <c r="G20" s="30">
        <v>174450</v>
      </c>
      <c r="H20" s="30">
        <v>174450</v>
      </c>
      <c r="I20" s="30"/>
      <c r="J20" s="30">
        <v>190000</v>
      </c>
      <c r="K20" s="30">
        <v>190000</v>
      </c>
      <c r="L20" s="30"/>
      <c r="M20" s="20">
        <f t="shared" si="0"/>
        <v>15550</v>
      </c>
      <c r="N20" s="20">
        <f t="shared" si="0"/>
        <v>15550</v>
      </c>
      <c r="O20" s="20">
        <f t="shared" si="0"/>
        <v>0</v>
      </c>
      <c r="P20" s="30">
        <v>200000</v>
      </c>
      <c r="Q20" s="30">
        <v>200000</v>
      </c>
      <c r="R20" s="30"/>
      <c r="S20" s="30">
        <v>210000</v>
      </c>
      <c r="T20" s="30">
        <v>210000</v>
      </c>
      <c r="U20" s="30"/>
      <c r="V20" s="21"/>
    </row>
    <row r="21" spans="1:22" s="22" customFormat="1" ht="100.5" customHeight="1" x14ac:dyDescent="0.15">
      <c r="A21" s="16" t="s">
        <v>12</v>
      </c>
      <c r="B21" s="17" t="s">
        <v>351</v>
      </c>
      <c r="C21" s="18" t="s">
        <v>13</v>
      </c>
      <c r="D21" s="18">
        <v>31030.6</v>
      </c>
      <c r="E21" s="18">
        <v>31030.6</v>
      </c>
      <c r="F21" s="18"/>
      <c r="G21" s="18">
        <f>SUM(G23:G40)</f>
        <v>26000</v>
      </c>
      <c r="H21" s="18">
        <f>SUM(H23:H40)</f>
        <v>26000</v>
      </c>
      <c r="I21" s="18"/>
      <c r="J21" s="18">
        <f>SUM(J23:J40)</f>
        <v>28470</v>
      </c>
      <c r="K21" s="18">
        <f>SUM(K23:K40)</f>
        <v>28470</v>
      </c>
      <c r="L21" s="18"/>
      <c r="M21" s="20">
        <f t="shared" si="0"/>
        <v>2470</v>
      </c>
      <c r="N21" s="20">
        <f t="shared" si="0"/>
        <v>2470</v>
      </c>
      <c r="O21" s="20">
        <f t="shared" si="0"/>
        <v>0</v>
      </c>
      <c r="P21" s="18">
        <f>SUM(P23:P40)</f>
        <v>30080</v>
      </c>
      <c r="Q21" s="18">
        <f>SUM(Q23:Q40)</f>
        <v>30080</v>
      </c>
      <c r="R21" s="18"/>
      <c r="S21" s="18">
        <f>SUM(S23:S40)</f>
        <v>32490</v>
      </c>
      <c r="T21" s="18">
        <f>SUM(T23:T40)</f>
        <v>32490</v>
      </c>
      <c r="U21" s="18"/>
      <c r="V21" s="21"/>
    </row>
    <row r="22" spans="1:22" ht="12.75" customHeight="1" x14ac:dyDescent="0.15">
      <c r="A22" s="23"/>
      <c r="B22" s="24" t="s">
        <v>333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0"/>
      <c r="N22" s="20"/>
      <c r="O22" s="20"/>
      <c r="P22" s="25"/>
      <c r="Q22" s="25"/>
      <c r="R22" s="25"/>
      <c r="S22" s="25"/>
      <c r="T22" s="25"/>
      <c r="U22" s="25"/>
      <c r="V22" s="26"/>
    </row>
    <row r="23" spans="1:22" ht="49.5" customHeight="1" x14ac:dyDescent="0.15">
      <c r="A23" s="23" t="s">
        <v>14</v>
      </c>
      <c r="B23" s="24" t="s">
        <v>352</v>
      </c>
      <c r="C23" s="25" t="s">
        <v>1</v>
      </c>
      <c r="D23" s="25">
        <v>20171</v>
      </c>
      <c r="E23" s="25">
        <v>20171</v>
      </c>
      <c r="F23" s="25"/>
      <c r="G23" s="25">
        <f>H23</f>
        <v>15000</v>
      </c>
      <c r="H23" s="25">
        <v>15000</v>
      </c>
      <c r="I23" s="25"/>
      <c r="J23" s="25">
        <f>K23</f>
        <v>16000</v>
      </c>
      <c r="K23" s="25">
        <v>16000</v>
      </c>
      <c r="L23" s="25"/>
      <c r="M23" s="20">
        <f>J23-G23</f>
        <v>1000</v>
      </c>
      <c r="N23" s="20">
        <f>K23-H23</f>
        <v>1000</v>
      </c>
      <c r="O23" s="20">
        <f>L23-I23</f>
        <v>0</v>
      </c>
      <c r="P23" s="25">
        <v>16500</v>
      </c>
      <c r="Q23" s="25">
        <v>16500</v>
      </c>
      <c r="R23" s="25"/>
      <c r="S23" s="25">
        <v>17000</v>
      </c>
      <c r="T23" s="25">
        <v>17000</v>
      </c>
      <c r="U23" s="25"/>
      <c r="V23" s="26"/>
    </row>
    <row r="24" spans="1:22" ht="56.25" customHeight="1" x14ac:dyDescent="0.15">
      <c r="A24" s="23" t="s">
        <v>15</v>
      </c>
      <c r="B24" s="24" t="s">
        <v>353</v>
      </c>
      <c r="C24" s="25" t="s">
        <v>1</v>
      </c>
      <c r="D24" s="25"/>
      <c r="E24" s="25"/>
      <c r="F24" s="25"/>
      <c r="G24" s="25">
        <f t="shared" ref="G24:G40" si="2">H24</f>
        <v>0</v>
      </c>
      <c r="H24" s="25"/>
      <c r="I24" s="25"/>
      <c r="J24" s="25">
        <f t="shared" ref="J24:J40" si="3">K24</f>
        <v>0</v>
      </c>
      <c r="K24" s="25"/>
      <c r="L24" s="25"/>
      <c r="M24" s="20"/>
      <c r="N24" s="20"/>
      <c r="O24" s="20"/>
      <c r="P24" s="25">
        <f t="shared" ref="P24:P40" si="4">Q24</f>
        <v>0</v>
      </c>
      <c r="Q24" s="25"/>
      <c r="R24" s="25"/>
      <c r="S24" s="25">
        <f t="shared" ref="S24:S40" si="5">T24</f>
        <v>0</v>
      </c>
      <c r="T24" s="25"/>
      <c r="U24" s="25"/>
      <c r="V24" s="26"/>
    </row>
    <row r="25" spans="1:22" ht="47.25" customHeight="1" x14ac:dyDescent="0.15">
      <c r="A25" s="23" t="s">
        <v>16</v>
      </c>
      <c r="B25" s="24" t="s">
        <v>390</v>
      </c>
      <c r="C25" s="25" t="s">
        <v>1</v>
      </c>
      <c r="D25" s="25"/>
      <c r="E25" s="25"/>
      <c r="F25" s="25"/>
      <c r="G25" s="25">
        <f t="shared" si="2"/>
        <v>0</v>
      </c>
      <c r="H25" s="25"/>
      <c r="I25" s="25"/>
      <c r="J25" s="25">
        <f t="shared" si="3"/>
        <v>0</v>
      </c>
      <c r="K25" s="25"/>
      <c r="L25" s="25"/>
      <c r="M25" s="20">
        <f t="shared" ref="M25:O26" si="6">J25-G25</f>
        <v>0</v>
      </c>
      <c r="N25" s="20">
        <f t="shared" si="6"/>
        <v>0</v>
      </c>
      <c r="O25" s="20">
        <f t="shared" si="6"/>
        <v>0</v>
      </c>
      <c r="P25" s="25">
        <f t="shared" si="4"/>
        <v>0</v>
      </c>
      <c r="Q25" s="25"/>
      <c r="R25" s="25"/>
      <c r="S25" s="25">
        <f t="shared" si="5"/>
        <v>0</v>
      </c>
      <c r="T25" s="25"/>
      <c r="U25" s="25"/>
      <c r="V25" s="26"/>
    </row>
    <row r="26" spans="1:22" ht="80.25" customHeight="1" x14ac:dyDescent="0.15">
      <c r="A26" s="23" t="s">
        <v>17</v>
      </c>
      <c r="B26" s="24" t="s">
        <v>354</v>
      </c>
      <c r="C26" s="25" t="s">
        <v>1</v>
      </c>
      <c r="D26" s="25">
        <v>3913</v>
      </c>
      <c r="E26" s="25">
        <v>3913</v>
      </c>
      <c r="F26" s="25"/>
      <c r="G26" s="25">
        <f t="shared" si="2"/>
        <v>3800</v>
      </c>
      <c r="H26" s="25">
        <v>3800</v>
      </c>
      <c r="I26" s="25"/>
      <c r="J26" s="25">
        <f t="shared" si="3"/>
        <v>4000</v>
      </c>
      <c r="K26" s="25">
        <v>4000</v>
      </c>
      <c r="L26" s="25"/>
      <c r="M26" s="20">
        <f t="shared" si="6"/>
        <v>200</v>
      </c>
      <c r="N26" s="20">
        <f t="shared" si="6"/>
        <v>200</v>
      </c>
      <c r="O26" s="20">
        <f t="shared" si="6"/>
        <v>0</v>
      </c>
      <c r="P26" s="25">
        <v>4500</v>
      </c>
      <c r="Q26" s="25">
        <v>4500</v>
      </c>
      <c r="R26" s="25"/>
      <c r="S26" s="25">
        <v>5000</v>
      </c>
      <c r="T26" s="25">
        <v>5000</v>
      </c>
      <c r="U26" s="25"/>
      <c r="V26" s="26"/>
    </row>
    <row r="27" spans="1:22" ht="82.5" customHeight="1" x14ac:dyDescent="0.15">
      <c r="A27" s="23" t="s">
        <v>18</v>
      </c>
      <c r="B27" s="24" t="s">
        <v>391</v>
      </c>
      <c r="C27" s="25" t="s">
        <v>1</v>
      </c>
      <c r="D27" s="25"/>
      <c r="E27" s="25"/>
      <c r="F27" s="25"/>
      <c r="G27" s="25">
        <f t="shared" si="2"/>
        <v>0</v>
      </c>
      <c r="H27" s="25"/>
      <c r="I27" s="25"/>
      <c r="J27" s="25">
        <f t="shared" si="3"/>
        <v>0</v>
      </c>
      <c r="K27" s="25"/>
      <c r="L27" s="25"/>
      <c r="M27" s="20"/>
      <c r="N27" s="20"/>
      <c r="O27" s="20"/>
      <c r="P27" s="25">
        <f t="shared" si="4"/>
        <v>0</v>
      </c>
      <c r="Q27" s="25"/>
      <c r="R27" s="25"/>
      <c r="S27" s="25">
        <f t="shared" si="5"/>
        <v>0</v>
      </c>
      <c r="T27" s="25"/>
      <c r="U27" s="25"/>
      <c r="V27" s="26"/>
    </row>
    <row r="28" spans="1:22" ht="51.75" customHeight="1" x14ac:dyDescent="0.15">
      <c r="A28" s="23" t="s">
        <v>19</v>
      </c>
      <c r="B28" s="24" t="s">
        <v>355</v>
      </c>
      <c r="C28" s="25" t="s">
        <v>1</v>
      </c>
      <c r="D28" s="25"/>
      <c r="E28" s="25"/>
      <c r="F28" s="25"/>
      <c r="G28" s="25">
        <f t="shared" si="2"/>
        <v>0</v>
      </c>
      <c r="H28" s="25"/>
      <c r="I28" s="25"/>
      <c r="J28" s="25">
        <f t="shared" si="3"/>
        <v>0</v>
      </c>
      <c r="K28" s="25"/>
      <c r="L28" s="25"/>
      <c r="M28" s="20"/>
      <c r="N28" s="20"/>
      <c r="O28" s="20"/>
      <c r="P28" s="25">
        <f t="shared" si="4"/>
        <v>0</v>
      </c>
      <c r="Q28" s="25"/>
      <c r="R28" s="25"/>
      <c r="S28" s="25">
        <f t="shared" si="5"/>
        <v>0</v>
      </c>
      <c r="T28" s="25"/>
      <c r="U28" s="25"/>
      <c r="V28" s="26"/>
    </row>
    <row r="29" spans="1:22" ht="40.5" customHeight="1" x14ac:dyDescent="0.15">
      <c r="A29" s="23" t="s">
        <v>20</v>
      </c>
      <c r="B29" s="24" t="s">
        <v>356</v>
      </c>
      <c r="C29" s="25" t="s">
        <v>1</v>
      </c>
      <c r="D29" s="25">
        <v>3336.5</v>
      </c>
      <c r="E29" s="25">
        <v>3336.5</v>
      </c>
      <c r="F29" s="25"/>
      <c r="G29" s="25">
        <f t="shared" si="2"/>
        <v>3530</v>
      </c>
      <c r="H29" s="25">
        <v>3530</v>
      </c>
      <c r="I29" s="25"/>
      <c r="J29" s="25">
        <f t="shared" si="3"/>
        <v>3800</v>
      </c>
      <c r="K29" s="25">
        <v>3800</v>
      </c>
      <c r="L29" s="25"/>
      <c r="M29" s="20">
        <f>J29-G29</f>
        <v>270</v>
      </c>
      <c r="N29" s="20">
        <f>K29-H29</f>
        <v>270</v>
      </c>
      <c r="O29" s="20">
        <f>L29-I29</f>
        <v>0</v>
      </c>
      <c r="P29" s="25">
        <v>4000</v>
      </c>
      <c r="Q29" s="25">
        <v>4000</v>
      </c>
      <c r="R29" s="25"/>
      <c r="S29" s="25">
        <v>4400</v>
      </c>
      <c r="T29" s="25">
        <v>4400</v>
      </c>
      <c r="U29" s="25"/>
      <c r="V29" s="26"/>
    </row>
    <row r="30" spans="1:22" ht="66.75" customHeight="1" x14ac:dyDescent="0.15">
      <c r="A30" s="23" t="s">
        <v>21</v>
      </c>
      <c r="B30" s="24" t="s">
        <v>392</v>
      </c>
      <c r="C30" s="25" t="s">
        <v>1</v>
      </c>
      <c r="D30" s="25"/>
      <c r="E30" s="25"/>
      <c r="F30" s="25"/>
      <c r="G30" s="25">
        <f t="shared" si="2"/>
        <v>0</v>
      </c>
      <c r="H30" s="25"/>
      <c r="I30" s="25"/>
      <c r="J30" s="25">
        <f t="shared" si="3"/>
        <v>0</v>
      </c>
      <c r="K30" s="25"/>
      <c r="L30" s="25"/>
      <c r="M30" s="20"/>
      <c r="N30" s="20"/>
      <c r="O30" s="20"/>
      <c r="P30" s="25">
        <f t="shared" si="4"/>
        <v>0</v>
      </c>
      <c r="Q30" s="25"/>
      <c r="R30" s="25"/>
      <c r="S30" s="25">
        <f t="shared" si="5"/>
        <v>0</v>
      </c>
      <c r="T30" s="25"/>
      <c r="U30" s="25"/>
      <c r="V30" s="26"/>
    </row>
    <row r="31" spans="1:22" ht="63" x14ac:dyDescent="0.15">
      <c r="A31" s="23" t="s">
        <v>22</v>
      </c>
      <c r="B31" s="24" t="s">
        <v>393</v>
      </c>
      <c r="C31" s="25" t="s">
        <v>1</v>
      </c>
      <c r="D31" s="25">
        <v>976.4</v>
      </c>
      <c r="E31" s="25">
        <v>976.4</v>
      </c>
      <c r="F31" s="25"/>
      <c r="G31" s="25">
        <f t="shared" si="2"/>
        <v>1110</v>
      </c>
      <c r="H31" s="25">
        <v>1110</v>
      </c>
      <c r="I31" s="25"/>
      <c r="J31" s="25">
        <f t="shared" si="3"/>
        <v>1300</v>
      </c>
      <c r="K31" s="25">
        <v>1300</v>
      </c>
      <c r="L31" s="25"/>
      <c r="M31" s="20">
        <f>J31-G31</f>
        <v>190</v>
      </c>
      <c r="N31" s="20">
        <f>K31-H31</f>
        <v>190</v>
      </c>
      <c r="O31" s="20">
        <f>L31-I31</f>
        <v>0</v>
      </c>
      <c r="P31" s="25">
        <v>1300</v>
      </c>
      <c r="Q31" s="25">
        <v>1300</v>
      </c>
      <c r="R31" s="25"/>
      <c r="S31" s="25">
        <v>1500</v>
      </c>
      <c r="T31" s="25">
        <v>1500</v>
      </c>
      <c r="U31" s="25"/>
      <c r="V31" s="26"/>
    </row>
    <row r="32" spans="1:22" ht="49.5" customHeight="1" x14ac:dyDescent="0.15">
      <c r="A32" s="23" t="s">
        <v>23</v>
      </c>
      <c r="B32" s="24" t="s">
        <v>357</v>
      </c>
      <c r="C32" s="25" t="s">
        <v>1</v>
      </c>
      <c r="D32" s="25"/>
      <c r="E32" s="25"/>
      <c r="F32" s="25"/>
      <c r="G32" s="25">
        <f t="shared" si="2"/>
        <v>0</v>
      </c>
      <c r="H32" s="25"/>
      <c r="I32" s="25"/>
      <c r="J32" s="25">
        <f t="shared" si="3"/>
        <v>0</v>
      </c>
      <c r="K32" s="25"/>
      <c r="L32" s="25"/>
      <c r="M32" s="20"/>
      <c r="N32" s="20"/>
      <c r="O32" s="20"/>
      <c r="P32" s="25">
        <f t="shared" si="4"/>
        <v>0</v>
      </c>
      <c r="Q32" s="25"/>
      <c r="R32" s="25"/>
      <c r="S32" s="25">
        <f t="shared" si="5"/>
        <v>0</v>
      </c>
      <c r="T32" s="25"/>
      <c r="U32" s="25"/>
      <c r="V32" s="26"/>
    </row>
    <row r="33" spans="1:22" ht="43.5" customHeight="1" x14ac:dyDescent="0.15">
      <c r="A33" s="23" t="s">
        <v>24</v>
      </c>
      <c r="B33" s="24" t="s">
        <v>358</v>
      </c>
      <c r="C33" s="25" t="s">
        <v>1</v>
      </c>
      <c r="D33" s="25"/>
      <c r="E33" s="25"/>
      <c r="F33" s="25"/>
      <c r="G33" s="25">
        <f t="shared" si="2"/>
        <v>0</v>
      </c>
      <c r="H33" s="25"/>
      <c r="I33" s="25"/>
      <c r="J33" s="25">
        <f t="shared" si="3"/>
        <v>0</v>
      </c>
      <c r="K33" s="25"/>
      <c r="L33" s="25"/>
      <c r="M33" s="20"/>
      <c r="N33" s="20"/>
      <c r="O33" s="20"/>
      <c r="P33" s="25">
        <f t="shared" si="4"/>
        <v>0</v>
      </c>
      <c r="Q33" s="25"/>
      <c r="R33" s="25"/>
      <c r="S33" s="25">
        <f t="shared" si="5"/>
        <v>0</v>
      </c>
      <c r="T33" s="25"/>
      <c r="U33" s="25"/>
      <c r="V33" s="26"/>
    </row>
    <row r="34" spans="1:22" ht="73.5" x14ac:dyDescent="0.15">
      <c r="A34" s="23" t="s">
        <v>25</v>
      </c>
      <c r="B34" s="24" t="s">
        <v>394</v>
      </c>
      <c r="C34" s="25" t="s">
        <v>1</v>
      </c>
      <c r="D34" s="25">
        <v>1808.7</v>
      </c>
      <c r="E34" s="25">
        <v>1808.7</v>
      </c>
      <c r="F34" s="25"/>
      <c r="G34" s="25">
        <f t="shared" si="2"/>
        <v>1500</v>
      </c>
      <c r="H34" s="25">
        <v>1500</v>
      </c>
      <c r="I34" s="25"/>
      <c r="J34" s="25">
        <f t="shared" si="3"/>
        <v>1800</v>
      </c>
      <c r="K34" s="25">
        <v>1800</v>
      </c>
      <c r="L34" s="25"/>
      <c r="M34" s="20">
        <f t="shared" ref="M34:O36" si="7">J34-G34</f>
        <v>300</v>
      </c>
      <c r="N34" s="20">
        <f t="shared" si="7"/>
        <v>300</v>
      </c>
      <c r="O34" s="20">
        <f t="shared" si="7"/>
        <v>0</v>
      </c>
      <c r="P34" s="25">
        <v>2000</v>
      </c>
      <c r="Q34" s="25">
        <v>2000</v>
      </c>
      <c r="R34" s="25"/>
      <c r="S34" s="25">
        <v>2500</v>
      </c>
      <c r="T34" s="25">
        <v>2500</v>
      </c>
      <c r="U34" s="25"/>
      <c r="V34" s="26"/>
    </row>
    <row r="35" spans="1:22" ht="81" customHeight="1" x14ac:dyDescent="0.15">
      <c r="A35" s="23" t="s">
        <v>26</v>
      </c>
      <c r="B35" s="24" t="s">
        <v>395</v>
      </c>
      <c r="C35" s="25" t="s">
        <v>1</v>
      </c>
      <c r="D35" s="25">
        <v>825</v>
      </c>
      <c r="E35" s="25">
        <v>825</v>
      </c>
      <c r="F35" s="25"/>
      <c r="G35" s="25">
        <f t="shared" si="2"/>
        <v>1000</v>
      </c>
      <c r="H35" s="25">
        <v>1000</v>
      </c>
      <c r="I35" s="25"/>
      <c r="J35" s="25">
        <f t="shared" si="3"/>
        <v>1500</v>
      </c>
      <c r="K35" s="25">
        <v>1500</v>
      </c>
      <c r="L35" s="25"/>
      <c r="M35" s="20">
        <f t="shared" si="7"/>
        <v>500</v>
      </c>
      <c r="N35" s="20">
        <f t="shared" si="7"/>
        <v>500</v>
      </c>
      <c r="O35" s="20">
        <f t="shared" si="7"/>
        <v>0</v>
      </c>
      <c r="P35" s="25">
        <v>1700</v>
      </c>
      <c r="Q35" s="25">
        <v>1700</v>
      </c>
      <c r="R35" s="25"/>
      <c r="S35" s="25">
        <v>2000</v>
      </c>
      <c r="T35" s="25">
        <v>2000</v>
      </c>
      <c r="U35" s="25"/>
      <c r="V35" s="26"/>
    </row>
    <row r="36" spans="1:22" ht="47.25" customHeight="1" x14ac:dyDescent="0.15">
      <c r="A36" s="23" t="s">
        <v>27</v>
      </c>
      <c r="B36" s="24" t="s">
        <v>359</v>
      </c>
      <c r="C36" s="25" t="s">
        <v>1</v>
      </c>
      <c r="D36" s="25"/>
      <c r="E36" s="25"/>
      <c r="F36" s="25"/>
      <c r="G36" s="25">
        <f t="shared" si="2"/>
        <v>60</v>
      </c>
      <c r="H36" s="25">
        <v>60</v>
      </c>
      <c r="I36" s="25"/>
      <c r="J36" s="25">
        <f t="shared" si="3"/>
        <v>70</v>
      </c>
      <c r="K36" s="25">
        <v>70</v>
      </c>
      <c r="L36" s="25"/>
      <c r="M36" s="20">
        <f t="shared" si="7"/>
        <v>10</v>
      </c>
      <c r="N36" s="20">
        <f t="shared" si="7"/>
        <v>10</v>
      </c>
      <c r="O36" s="20">
        <f t="shared" si="7"/>
        <v>0</v>
      </c>
      <c r="P36" s="25">
        <v>80</v>
      </c>
      <c r="Q36" s="25">
        <v>80</v>
      </c>
      <c r="R36" s="25"/>
      <c r="S36" s="25">
        <v>90</v>
      </c>
      <c r="T36" s="25">
        <v>90</v>
      </c>
      <c r="U36" s="25"/>
      <c r="V36" s="26"/>
    </row>
    <row r="37" spans="1:22" ht="49.5" customHeight="1" x14ac:dyDescent="0.15">
      <c r="A37" s="23" t="s">
        <v>28</v>
      </c>
      <c r="B37" s="24" t="s">
        <v>360</v>
      </c>
      <c r="C37" s="25" t="s">
        <v>1</v>
      </c>
      <c r="D37" s="25"/>
      <c r="E37" s="25"/>
      <c r="F37" s="25"/>
      <c r="G37" s="25">
        <f t="shared" si="2"/>
        <v>0</v>
      </c>
      <c r="H37" s="25"/>
      <c r="I37" s="25"/>
      <c r="J37" s="25">
        <f t="shared" si="3"/>
        <v>0</v>
      </c>
      <c r="K37" s="25"/>
      <c r="L37" s="25"/>
      <c r="M37" s="20"/>
      <c r="N37" s="20"/>
      <c r="O37" s="20"/>
      <c r="P37" s="25">
        <f t="shared" si="4"/>
        <v>0</v>
      </c>
      <c r="Q37" s="25"/>
      <c r="R37" s="25"/>
      <c r="S37" s="25">
        <f t="shared" si="5"/>
        <v>0</v>
      </c>
      <c r="T37" s="25"/>
      <c r="U37" s="25"/>
      <c r="V37" s="26"/>
    </row>
    <row r="38" spans="1:22" ht="37.5" customHeight="1" x14ac:dyDescent="0.15">
      <c r="A38" s="23" t="s">
        <v>29</v>
      </c>
      <c r="B38" s="24" t="s">
        <v>361</v>
      </c>
      <c r="C38" s="25" t="s">
        <v>1</v>
      </c>
      <c r="D38" s="25"/>
      <c r="E38" s="25"/>
      <c r="F38" s="25"/>
      <c r="G38" s="25">
        <f t="shared" si="2"/>
        <v>0</v>
      </c>
      <c r="H38" s="25"/>
      <c r="I38" s="25"/>
      <c r="J38" s="25">
        <f t="shared" si="3"/>
        <v>0</v>
      </c>
      <c r="K38" s="25"/>
      <c r="L38" s="25"/>
      <c r="M38" s="20"/>
      <c r="N38" s="20"/>
      <c r="O38" s="20"/>
      <c r="P38" s="25">
        <f t="shared" si="4"/>
        <v>0</v>
      </c>
      <c r="Q38" s="25"/>
      <c r="R38" s="25"/>
      <c r="S38" s="25">
        <f t="shared" si="5"/>
        <v>0</v>
      </c>
      <c r="T38" s="25"/>
      <c r="U38" s="25"/>
      <c r="V38" s="26"/>
    </row>
    <row r="39" spans="1:22" ht="37.5" customHeight="1" x14ac:dyDescent="0.15">
      <c r="A39" s="23" t="s">
        <v>30</v>
      </c>
      <c r="B39" s="24" t="s">
        <v>396</v>
      </c>
      <c r="C39" s="25" t="s">
        <v>1</v>
      </c>
      <c r="D39" s="25"/>
      <c r="E39" s="25"/>
      <c r="F39" s="25"/>
      <c r="G39" s="25">
        <f t="shared" si="2"/>
        <v>0</v>
      </c>
      <c r="H39" s="25"/>
      <c r="I39" s="25"/>
      <c r="J39" s="25">
        <f t="shared" si="3"/>
        <v>0</v>
      </c>
      <c r="K39" s="25"/>
      <c r="L39" s="25"/>
      <c r="M39" s="20"/>
      <c r="N39" s="20"/>
      <c r="O39" s="20"/>
      <c r="P39" s="25">
        <f t="shared" si="4"/>
        <v>0</v>
      </c>
      <c r="Q39" s="25"/>
      <c r="R39" s="25"/>
      <c r="S39" s="25">
        <f t="shared" si="5"/>
        <v>0</v>
      </c>
      <c r="T39" s="25"/>
      <c r="U39" s="25"/>
      <c r="V39" s="26"/>
    </row>
    <row r="40" spans="1:22" ht="21" x14ac:dyDescent="0.15">
      <c r="A40" s="23" t="s">
        <v>31</v>
      </c>
      <c r="B40" s="24" t="s">
        <v>362</v>
      </c>
      <c r="C40" s="25" t="s">
        <v>1</v>
      </c>
      <c r="D40" s="25"/>
      <c r="E40" s="25"/>
      <c r="F40" s="25"/>
      <c r="G40" s="25">
        <f t="shared" si="2"/>
        <v>0</v>
      </c>
      <c r="H40" s="25"/>
      <c r="I40" s="25"/>
      <c r="J40" s="25">
        <f t="shared" si="3"/>
        <v>0</v>
      </c>
      <c r="K40" s="25"/>
      <c r="L40" s="25"/>
      <c r="M40" s="20"/>
      <c r="N40" s="20"/>
      <c r="O40" s="20"/>
      <c r="P40" s="25">
        <f t="shared" si="4"/>
        <v>0</v>
      </c>
      <c r="Q40" s="25"/>
      <c r="R40" s="25"/>
      <c r="S40" s="25">
        <f t="shared" si="5"/>
        <v>0</v>
      </c>
      <c r="T40" s="25"/>
      <c r="U40" s="25"/>
      <c r="V40" s="26"/>
    </row>
    <row r="41" spans="1:22" s="22" customFormat="1" ht="41.25" customHeight="1" x14ac:dyDescent="0.15">
      <c r="A41" s="16" t="s">
        <v>32</v>
      </c>
      <c r="B41" s="17" t="s">
        <v>363</v>
      </c>
      <c r="C41" s="18" t="s">
        <v>33</v>
      </c>
      <c r="D41" s="18">
        <v>6822.9</v>
      </c>
      <c r="E41" s="18">
        <v>6822.9</v>
      </c>
      <c r="F41" s="18"/>
      <c r="G41" s="18">
        <f>SUM(G43:G44)</f>
        <v>6000</v>
      </c>
      <c r="H41" s="18">
        <f>SUM(H43:H44)</f>
        <v>6000</v>
      </c>
      <c r="I41" s="18"/>
      <c r="J41" s="18">
        <f>SUM(J43:J44)</f>
        <v>6600</v>
      </c>
      <c r="K41" s="18">
        <f>SUM(K43:K44)</f>
        <v>6600</v>
      </c>
      <c r="L41" s="18"/>
      <c r="M41" s="20">
        <f>J41-G41</f>
        <v>600</v>
      </c>
      <c r="N41" s="20">
        <f>K41-H41</f>
        <v>600</v>
      </c>
      <c r="O41" s="20">
        <f>L41-I41</f>
        <v>0</v>
      </c>
      <c r="P41" s="18">
        <f>SUM(P43:P44)</f>
        <v>6900</v>
      </c>
      <c r="Q41" s="18">
        <f>SUM(Q43:Q44)</f>
        <v>6900</v>
      </c>
      <c r="R41" s="18"/>
      <c r="S41" s="18">
        <f>SUM(S43:S44)</f>
        <v>7300</v>
      </c>
      <c r="T41" s="18">
        <f>SUM(T43:T44)</f>
        <v>7300</v>
      </c>
      <c r="U41" s="18"/>
      <c r="V41" s="21"/>
    </row>
    <row r="42" spans="1:22" ht="18" customHeight="1" x14ac:dyDescent="0.15">
      <c r="A42" s="23"/>
      <c r="B42" s="24" t="s">
        <v>333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0"/>
      <c r="N42" s="20"/>
      <c r="O42" s="20"/>
      <c r="P42" s="25"/>
      <c r="Q42" s="25"/>
      <c r="R42" s="25"/>
      <c r="S42" s="25"/>
      <c r="T42" s="25"/>
      <c r="U42" s="25"/>
      <c r="V42" s="26"/>
    </row>
    <row r="43" spans="1:22" s="22" customFormat="1" ht="81.75" customHeight="1" x14ac:dyDescent="0.15">
      <c r="A43" s="28" t="s">
        <v>34</v>
      </c>
      <c r="B43" s="29" t="s">
        <v>364</v>
      </c>
      <c r="C43" s="30" t="s">
        <v>1</v>
      </c>
      <c r="D43" s="30">
        <v>2653</v>
      </c>
      <c r="E43" s="30">
        <v>2653</v>
      </c>
      <c r="F43" s="30"/>
      <c r="G43" s="30">
        <f>H43</f>
        <v>2500</v>
      </c>
      <c r="H43" s="30">
        <v>2500</v>
      </c>
      <c r="I43" s="30"/>
      <c r="J43" s="30">
        <f>K43</f>
        <v>2900</v>
      </c>
      <c r="K43" s="30">
        <v>2900</v>
      </c>
      <c r="L43" s="30"/>
      <c r="M43" s="20">
        <f t="shared" ref="M43:O45" si="8">J43-G43</f>
        <v>400</v>
      </c>
      <c r="N43" s="20">
        <f t="shared" si="8"/>
        <v>400</v>
      </c>
      <c r="O43" s="20">
        <f t="shared" si="8"/>
        <v>0</v>
      </c>
      <c r="P43" s="30">
        <v>3000</v>
      </c>
      <c r="Q43" s="30">
        <v>3000</v>
      </c>
      <c r="R43" s="30"/>
      <c r="S43" s="30">
        <v>3200</v>
      </c>
      <c r="T43" s="30">
        <v>3200</v>
      </c>
      <c r="U43" s="30"/>
      <c r="V43" s="21"/>
    </row>
    <row r="44" spans="1:22" s="22" customFormat="1" ht="81.75" customHeight="1" x14ac:dyDescent="0.15">
      <c r="A44" s="28" t="s">
        <v>35</v>
      </c>
      <c r="B44" s="29" t="s">
        <v>397</v>
      </c>
      <c r="C44" s="30" t="s">
        <v>1</v>
      </c>
      <c r="D44" s="30">
        <v>4169.8999999999996</v>
      </c>
      <c r="E44" s="30">
        <v>4169.8999999999996</v>
      </c>
      <c r="F44" s="30"/>
      <c r="G44" s="30">
        <f>H44</f>
        <v>3500</v>
      </c>
      <c r="H44" s="30">
        <v>3500</v>
      </c>
      <c r="I44" s="30"/>
      <c r="J44" s="30">
        <f>K44</f>
        <v>3700</v>
      </c>
      <c r="K44" s="30">
        <v>3700</v>
      </c>
      <c r="L44" s="30"/>
      <c r="M44" s="20">
        <f t="shared" si="8"/>
        <v>200</v>
      </c>
      <c r="N44" s="20">
        <f t="shared" si="8"/>
        <v>200</v>
      </c>
      <c r="O44" s="20">
        <f t="shared" si="8"/>
        <v>0</v>
      </c>
      <c r="P44" s="30">
        <v>3900</v>
      </c>
      <c r="Q44" s="30">
        <v>3900</v>
      </c>
      <c r="R44" s="30"/>
      <c r="S44" s="30">
        <v>4100</v>
      </c>
      <c r="T44" s="30">
        <v>4100</v>
      </c>
      <c r="U44" s="30"/>
      <c r="V44" s="21"/>
    </row>
    <row r="45" spans="1:22" s="22" customFormat="1" ht="53.25" customHeight="1" x14ac:dyDescent="0.15">
      <c r="A45" s="16" t="s">
        <v>36</v>
      </c>
      <c r="B45" s="17" t="s">
        <v>335</v>
      </c>
      <c r="C45" s="18" t="s">
        <v>37</v>
      </c>
      <c r="D45" s="18">
        <v>2435843.2000000002</v>
      </c>
      <c r="E45" s="18">
        <v>950015.6</v>
      </c>
      <c r="F45" s="18">
        <v>1485827.6</v>
      </c>
      <c r="G45" s="18">
        <f>SUM(G47+G50+G53+G58)</f>
        <v>1114406.8</v>
      </c>
      <c r="H45" s="18">
        <f>SUM(H47+H50+H53+H58)</f>
        <v>1114406.8</v>
      </c>
      <c r="I45" s="18">
        <v>0</v>
      </c>
      <c r="J45" s="18">
        <f>SUM(J47+J50+J53+J58)</f>
        <v>1225651.3</v>
      </c>
      <c r="K45" s="18">
        <f>SUM(K47+K50+K53+K58)</f>
        <v>1225651.3</v>
      </c>
      <c r="L45" s="18">
        <v>0</v>
      </c>
      <c r="M45" s="20">
        <f t="shared" si="8"/>
        <v>111244.5</v>
      </c>
      <c r="N45" s="20">
        <f t="shared" si="8"/>
        <v>111244.5</v>
      </c>
      <c r="O45" s="20">
        <f t="shared" si="8"/>
        <v>0</v>
      </c>
      <c r="P45" s="18">
        <f>SUM(P47+P50+P53+P58)</f>
        <v>1348020.3</v>
      </c>
      <c r="Q45" s="18">
        <f>SUM(Q47+Q50+Q53+Q58)</f>
        <v>1348020.3</v>
      </c>
      <c r="R45" s="18">
        <v>0</v>
      </c>
      <c r="S45" s="18">
        <f>SUM(S47+S50+S53+S58)</f>
        <v>1482626.2</v>
      </c>
      <c r="T45" s="18">
        <f>SUM(T47+T50+T53+T58)</f>
        <v>1482626.2</v>
      </c>
      <c r="U45" s="18">
        <v>0</v>
      </c>
      <c r="V45" s="21"/>
    </row>
    <row r="46" spans="1:22" ht="12.75" customHeight="1" x14ac:dyDescent="0.15">
      <c r="A46" s="23"/>
      <c r="B46" s="24" t="s">
        <v>333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0"/>
      <c r="N46" s="20"/>
      <c r="O46" s="20"/>
      <c r="P46" s="25"/>
      <c r="Q46" s="25"/>
      <c r="R46" s="25"/>
      <c r="S46" s="25"/>
      <c r="T46" s="25"/>
      <c r="U46" s="25"/>
      <c r="V46" s="26"/>
    </row>
    <row r="47" spans="1:22" s="22" customFormat="1" ht="46.5" customHeight="1" x14ac:dyDescent="0.15">
      <c r="A47" s="16" t="s">
        <v>38</v>
      </c>
      <c r="B47" s="17" t="s">
        <v>365</v>
      </c>
      <c r="C47" s="18" t="s">
        <v>39</v>
      </c>
      <c r="D47" s="18">
        <v>0</v>
      </c>
      <c r="E47" s="18"/>
      <c r="F47" s="18">
        <v>0</v>
      </c>
      <c r="G47" s="18">
        <v>0</v>
      </c>
      <c r="H47" s="18"/>
      <c r="I47" s="18">
        <v>0</v>
      </c>
      <c r="J47" s="18">
        <v>0</v>
      </c>
      <c r="K47" s="18"/>
      <c r="L47" s="18">
        <v>0</v>
      </c>
      <c r="M47" s="20"/>
      <c r="N47" s="20"/>
      <c r="O47" s="20"/>
      <c r="P47" s="18">
        <v>0</v>
      </c>
      <c r="Q47" s="18"/>
      <c r="R47" s="18">
        <v>0</v>
      </c>
      <c r="S47" s="18">
        <v>0</v>
      </c>
      <c r="T47" s="18"/>
      <c r="U47" s="18">
        <v>0</v>
      </c>
      <c r="V47" s="21"/>
    </row>
    <row r="48" spans="1:22" ht="16.5" customHeight="1" x14ac:dyDescent="0.15">
      <c r="A48" s="23"/>
      <c r="B48" s="24" t="s">
        <v>333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0"/>
      <c r="N48" s="20"/>
      <c r="O48" s="20"/>
      <c r="P48" s="25"/>
      <c r="Q48" s="25"/>
      <c r="R48" s="25"/>
      <c r="S48" s="25"/>
      <c r="T48" s="25"/>
      <c r="U48" s="25"/>
      <c r="V48" s="26"/>
    </row>
    <row r="49" spans="1:22" s="22" customFormat="1" ht="52.5" customHeight="1" x14ac:dyDescent="0.15">
      <c r="A49" s="28" t="s">
        <v>40</v>
      </c>
      <c r="B49" s="29" t="s">
        <v>404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20"/>
      <c r="N49" s="20"/>
      <c r="O49" s="20"/>
      <c r="P49" s="30"/>
      <c r="Q49" s="30"/>
      <c r="R49" s="30"/>
      <c r="S49" s="30"/>
      <c r="T49" s="30"/>
      <c r="U49" s="30"/>
      <c r="V49" s="21"/>
    </row>
    <row r="50" spans="1:22" s="22" customFormat="1" ht="45.75" customHeight="1" x14ac:dyDescent="0.15">
      <c r="A50" s="16" t="s">
        <v>41</v>
      </c>
      <c r="B50" s="17" t="s">
        <v>366</v>
      </c>
      <c r="C50" s="18" t="s">
        <v>42</v>
      </c>
      <c r="D50" s="18">
        <v>14871.1</v>
      </c>
      <c r="E50" s="18"/>
      <c r="F50" s="18">
        <v>14871.1</v>
      </c>
      <c r="G50" s="18">
        <v>0</v>
      </c>
      <c r="H50" s="18"/>
      <c r="I50" s="18">
        <v>0</v>
      </c>
      <c r="J50" s="18">
        <v>0</v>
      </c>
      <c r="K50" s="18"/>
      <c r="L50" s="18">
        <v>0</v>
      </c>
      <c r="M50" s="20"/>
      <c r="N50" s="20"/>
      <c r="O50" s="20"/>
      <c r="P50" s="18">
        <v>0</v>
      </c>
      <c r="Q50" s="18"/>
      <c r="R50" s="18">
        <v>0</v>
      </c>
      <c r="S50" s="18">
        <v>0</v>
      </c>
      <c r="T50" s="18"/>
      <c r="U50" s="18">
        <v>0</v>
      </c>
      <c r="V50" s="21"/>
    </row>
    <row r="51" spans="1:22" ht="12.75" customHeight="1" x14ac:dyDescent="0.15">
      <c r="A51" s="23"/>
      <c r="B51" s="24" t="s">
        <v>333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0"/>
      <c r="N51" s="20"/>
      <c r="O51" s="20"/>
      <c r="P51" s="25"/>
      <c r="Q51" s="25"/>
      <c r="R51" s="25"/>
      <c r="S51" s="25"/>
      <c r="T51" s="25"/>
      <c r="U51" s="25"/>
      <c r="V51" s="26"/>
    </row>
    <row r="52" spans="1:22" s="22" customFormat="1" ht="46.5" customHeight="1" x14ac:dyDescent="0.15">
      <c r="A52" s="28" t="s">
        <v>43</v>
      </c>
      <c r="B52" s="29" t="s">
        <v>405</v>
      </c>
      <c r="C52" s="30" t="s">
        <v>1</v>
      </c>
      <c r="D52" s="30">
        <v>23500</v>
      </c>
      <c r="E52" s="30"/>
      <c r="F52" s="30">
        <v>23500</v>
      </c>
      <c r="G52" s="30"/>
      <c r="H52" s="30"/>
      <c r="I52" s="30"/>
      <c r="J52" s="30"/>
      <c r="K52" s="30"/>
      <c r="L52" s="30"/>
      <c r="M52" s="20"/>
      <c r="N52" s="20"/>
      <c r="O52" s="20"/>
      <c r="P52" s="30"/>
      <c r="Q52" s="30"/>
      <c r="R52" s="30"/>
      <c r="S52" s="30"/>
      <c r="T52" s="30"/>
      <c r="U52" s="30"/>
      <c r="V52" s="21"/>
    </row>
    <row r="53" spans="1:22" s="22" customFormat="1" ht="66.75" customHeight="1" x14ac:dyDescent="0.15">
      <c r="A53" s="16" t="s">
        <v>44</v>
      </c>
      <c r="B53" s="17" t="s">
        <v>367</v>
      </c>
      <c r="C53" s="18" t="s">
        <v>45</v>
      </c>
      <c r="D53" s="18">
        <v>950015.6</v>
      </c>
      <c r="E53" s="18">
        <v>950015.6</v>
      </c>
      <c r="F53" s="18"/>
      <c r="G53" s="18">
        <f>SUM(G55:G57)</f>
        <v>1114406.8</v>
      </c>
      <c r="H53" s="18">
        <f>SUM(H55:H57)</f>
        <v>1114406.8</v>
      </c>
      <c r="I53" s="18"/>
      <c r="J53" s="18">
        <f>SUM(J55:J57)</f>
        <v>1225651.3</v>
      </c>
      <c r="K53" s="18">
        <f>SUM(K55:K57)</f>
        <v>1225651.3</v>
      </c>
      <c r="L53" s="18"/>
      <c r="M53" s="20"/>
      <c r="N53" s="20"/>
      <c r="O53" s="20"/>
      <c r="P53" s="18">
        <f>SUM(P55:P57)</f>
        <v>1348020.3</v>
      </c>
      <c r="Q53" s="18">
        <f>SUM(Q55:Q57)</f>
        <v>1348020.3</v>
      </c>
      <c r="R53" s="18"/>
      <c r="S53" s="18">
        <f>SUM(S55:S57)</f>
        <v>1482626.2</v>
      </c>
      <c r="T53" s="18">
        <f>SUM(T55:T57)</f>
        <v>1482626.2</v>
      </c>
      <c r="U53" s="18"/>
      <c r="V53" s="21"/>
    </row>
    <row r="54" spans="1:22" ht="12.75" customHeight="1" x14ac:dyDescent="0.15">
      <c r="A54" s="23"/>
      <c r="B54" s="24" t="s">
        <v>333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0"/>
      <c r="N54" s="20"/>
      <c r="O54" s="20"/>
      <c r="P54" s="25"/>
      <c r="Q54" s="25"/>
      <c r="R54" s="25"/>
      <c r="S54" s="25"/>
      <c r="T54" s="25"/>
      <c r="U54" s="25"/>
      <c r="V54" s="26"/>
    </row>
    <row r="55" spans="1:22" ht="29.25" customHeight="1" x14ac:dyDescent="0.15">
      <c r="A55" s="23" t="s">
        <v>46</v>
      </c>
      <c r="B55" s="24" t="s">
        <v>406</v>
      </c>
      <c r="C55" s="25" t="s">
        <v>1</v>
      </c>
      <c r="D55" s="25">
        <v>947583.9</v>
      </c>
      <c r="E55" s="25">
        <v>947583.9</v>
      </c>
      <c r="F55" s="25"/>
      <c r="G55" s="25">
        <f>H55</f>
        <v>1112445.8</v>
      </c>
      <c r="H55" s="25">
        <v>1112445.8</v>
      </c>
      <c r="I55" s="25"/>
      <c r="J55" s="25">
        <f>K55</f>
        <v>1223690.3</v>
      </c>
      <c r="K55" s="25">
        <v>1223690.3</v>
      </c>
      <c r="L55" s="25"/>
      <c r="M55" s="20"/>
      <c r="N55" s="20"/>
      <c r="O55" s="20"/>
      <c r="P55" s="25">
        <v>1346059.3</v>
      </c>
      <c r="Q55" s="25">
        <v>1346059.3</v>
      </c>
      <c r="R55" s="25"/>
      <c r="S55" s="25">
        <v>1480665.2</v>
      </c>
      <c r="T55" s="25">
        <v>1480665.2</v>
      </c>
      <c r="U55" s="25"/>
      <c r="V55" s="26"/>
    </row>
    <row r="56" spans="1:22" ht="26.25" customHeight="1" x14ac:dyDescent="0.15">
      <c r="A56" s="23">
        <v>1254</v>
      </c>
      <c r="B56" s="24" t="s">
        <v>310</v>
      </c>
      <c r="C56" s="25"/>
      <c r="D56" s="25">
        <v>350.7</v>
      </c>
      <c r="E56" s="25">
        <v>350.7</v>
      </c>
      <c r="F56" s="25"/>
      <c r="G56" s="25">
        <f t="shared" ref="G56:G57" si="9">H56</f>
        <v>0</v>
      </c>
      <c r="H56" s="25"/>
      <c r="I56" s="25"/>
      <c r="J56" s="25">
        <f t="shared" ref="J56:J57" si="10">K56</f>
        <v>0</v>
      </c>
      <c r="K56" s="25"/>
      <c r="L56" s="25"/>
      <c r="M56" s="20"/>
      <c r="N56" s="20"/>
      <c r="O56" s="20"/>
      <c r="P56" s="25">
        <f t="shared" ref="P56:P57" si="11">Q56</f>
        <v>0</v>
      </c>
      <c r="Q56" s="25"/>
      <c r="R56" s="25"/>
      <c r="S56" s="25">
        <f t="shared" ref="S56:S57" si="12">T56</f>
        <v>0</v>
      </c>
      <c r="T56" s="25"/>
      <c r="U56" s="25"/>
      <c r="V56" s="26"/>
    </row>
    <row r="57" spans="1:22" ht="28.5" customHeight="1" x14ac:dyDescent="0.15">
      <c r="A57" s="23" t="s">
        <v>47</v>
      </c>
      <c r="B57" s="24" t="s">
        <v>336</v>
      </c>
      <c r="C57" s="25" t="s">
        <v>1</v>
      </c>
      <c r="D57" s="25">
        <v>2081</v>
      </c>
      <c r="E57" s="25">
        <v>2081</v>
      </c>
      <c r="F57" s="25"/>
      <c r="G57" s="25">
        <f t="shared" si="9"/>
        <v>1961</v>
      </c>
      <c r="H57" s="25">
        <v>1961</v>
      </c>
      <c r="I57" s="25"/>
      <c r="J57" s="25">
        <f t="shared" si="10"/>
        <v>1961</v>
      </c>
      <c r="K57" s="25">
        <v>1961</v>
      </c>
      <c r="L57" s="25"/>
      <c r="M57" s="20"/>
      <c r="N57" s="20"/>
      <c r="O57" s="20"/>
      <c r="P57" s="25">
        <f t="shared" si="11"/>
        <v>1961</v>
      </c>
      <c r="Q57" s="25">
        <v>1961</v>
      </c>
      <c r="R57" s="25"/>
      <c r="S57" s="25">
        <f t="shared" si="12"/>
        <v>1961</v>
      </c>
      <c r="T57" s="25">
        <v>1961</v>
      </c>
      <c r="U57" s="25"/>
      <c r="V57" s="26"/>
    </row>
    <row r="58" spans="1:22" s="22" customFormat="1" ht="64.5" customHeight="1" x14ac:dyDescent="0.15">
      <c r="A58" s="16" t="s">
        <v>48</v>
      </c>
      <c r="B58" s="17" t="s">
        <v>368</v>
      </c>
      <c r="C58" s="18" t="s">
        <v>49</v>
      </c>
      <c r="D58" s="18">
        <v>1470956.5</v>
      </c>
      <c r="E58" s="18"/>
      <c r="F58" s="18">
        <v>1470956.5</v>
      </c>
      <c r="G58" s="18">
        <f>SUM(G60)</f>
        <v>0</v>
      </c>
      <c r="H58" s="18"/>
      <c r="I58" s="18">
        <f>SUM(I60)</f>
        <v>0</v>
      </c>
      <c r="J58" s="18">
        <f>SUM(J60)</f>
        <v>0</v>
      </c>
      <c r="K58" s="18"/>
      <c r="L58" s="18">
        <f>SUM(L60)</f>
        <v>0</v>
      </c>
      <c r="M58" s="20"/>
      <c r="N58" s="20"/>
      <c r="O58" s="20"/>
      <c r="P58" s="18">
        <f>SUM(P60)</f>
        <v>0</v>
      </c>
      <c r="Q58" s="18"/>
      <c r="R58" s="18">
        <f>SUM(R60)</f>
        <v>0</v>
      </c>
      <c r="S58" s="18">
        <f>SUM(S60)</f>
        <v>0</v>
      </c>
      <c r="T58" s="18"/>
      <c r="U58" s="18">
        <f>SUM(U60)</f>
        <v>0</v>
      </c>
      <c r="V58" s="21"/>
    </row>
    <row r="59" spans="1:22" ht="12.75" customHeight="1" x14ac:dyDescent="0.15">
      <c r="A59" s="23"/>
      <c r="B59" s="24" t="s">
        <v>333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0"/>
      <c r="N59" s="20"/>
      <c r="O59" s="20"/>
      <c r="P59" s="25"/>
      <c r="Q59" s="25"/>
      <c r="R59" s="25"/>
      <c r="S59" s="25"/>
      <c r="T59" s="25"/>
      <c r="U59" s="25"/>
      <c r="V59" s="26"/>
    </row>
    <row r="60" spans="1:22" ht="36" customHeight="1" x14ac:dyDescent="0.15">
      <c r="A60" s="23" t="s">
        <v>50</v>
      </c>
      <c r="B60" s="24" t="s">
        <v>407</v>
      </c>
      <c r="C60" s="25" t="s">
        <v>1</v>
      </c>
      <c r="D60" s="25">
        <v>1470956.5</v>
      </c>
      <c r="E60" s="25"/>
      <c r="F60" s="25">
        <v>1470956.5</v>
      </c>
      <c r="G60" s="25"/>
      <c r="H60" s="25"/>
      <c r="I60" s="25"/>
      <c r="J60" s="25"/>
      <c r="K60" s="25"/>
      <c r="L60" s="25"/>
      <c r="M60" s="20"/>
      <c r="N60" s="20"/>
      <c r="O60" s="20"/>
      <c r="P60" s="25"/>
      <c r="Q60" s="25"/>
      <c r="R60" s="25"/>
      <c r="S60" s="25"/>
      <c r="T60" s="25"/>
      <c r="U60" s="25"/>
      <c r="V60" s="26"/>
    </row>
    <row r="61" spans="1:22" s="22" customFormat="1" ht="69" customHeight="1" x14ac:dyDescent="0.15">
      <c r="A61" s="16" t="s">
        <v>51</v>
      </c>
      <c r="B61" s="17" t="s">
        <v>337</v>
      </c>
      <c r="C61" s="18" t="s">
        <v>52</v>
      </c>
      <c r="D61" s="18">
        <v>152009</v>
      </c>
      <c r="E61" s="18">
        <v>152009</v>
      </c>
      <c r="F61" s="18">
        <v>319611</v>
      </c>
      <c r="G61" s="18">
        <f>SUM(G63+G66+G72+G76+G96+G100+G103+G106)</f>
        <v>150617.20000000001</v>
      </c>
      <c r="H61" s="18">
        <f>SUM(H63+H66+H72+H76+H96+H100+H103+H106)</f>
        <v>150617.20000000001</v>
      </c>
      <c r="I61" s="18"/>
      <c r="J61" s="18">
        <f>SUM(J63+J66+J72+J76+J96+J100+J103+J106)</f>
        <v>161447.20000000001</v>
      </c>
      <c r="K61" s="18">
        <f>SUM(K63+K66+K72+K76+K96+K100+K103+K106)</f>
        <v>161447.20000000001</v>
      </c>
      <c r="L61" s="18"/>
      <c r="M61" s="20">
        <f>J61-G61</f>
        <v>10830</v>
      </c>
      <c r="N61" s="20">
        <f>K61-H61</f>
        <v>10830</v>
      </c>
      <c r="O61" s="20">
        <f>L61-I61</f>
        <v>0</v>
      </c>
      <c r="P61" s="18">
        <f>SUM(P63+P66+P72+P76+P96+P100+P103+P106)</f>
        <v>171827.20000000001</v>
      </c>
      <c r="Q61" s="18">
        <f>SUM(Q63+Q66+Q72+Q76+Q96+Q100+Q103+Q106)</f>
        <v>171827.20000000001</v>
      </c>
      <c r="R61" s="18"/>
      <c r="S61" s="18">
        <f>SUM(S63+S66+S72+S76+S96+S100+S103+S106)</f>
        <v>182197.2</v>
      </c>
      <c r="T61" s="18">
        <f>SUM(T63+T66+T72+T76+T96+T100+T103+T106)</f>
        <v>182197.2</v>
      </c>
      <c r="U61" s="18"/>
      <c r="V61" s="21"/>
    </row>
    <row r="62" spans="1:22" ht="12.75" customHeight="1" x14ac:dyDescent="0.15">
      <c r="A62" s="23"/>
      <c r="B62" s="24" t="s">
        <v>333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0"/>
      <c r="N62" s="20"/>
      <c r="O62" s="20"/>
      <c r="P62" s="25"/>
      <c r="Q62" s="25"/>
      <c r="R62" s="25"/>
      <c r="S62" s="25"/>
      <c r="T62" s="25"/>
      <c r="U62" s="25"/>
      <c r="V62" s="26"/>
    </row>
    <row r="63" spans="1:22" s="22" customFormat="1" ht="36.75" customHeight="1" x14ac:dyDescent="0.15">
      <c r="A63" s="16" t="s">
        <v>53</v>
      </c>
      <c r="B63" s="17" t="s">
        <v>338</v>
      </c>
      <c r="C63" s="18" t="s">
        <v>54</v>
      </c>
      <c r="D63" s="18"/>
      <c r="E63" s="18"/>
      <c r="F63" s="18"/>
      <c r="G63" s="18"/>
      <c r="H63" s="18"/>
      <c r="I63" s="18"/>
      <c r="J63" s="18"/>
      <c r="K63" s="18"/>
      <c r="L63" s="18"/>
      <c r="M63" s="20"/>
      <c r="N63" s="20"/>
      <c r="O63" s="20"/>
      <c r="P63" s="18"/>
      <c r="Q63" s="18"/>
      <c r="R63" s="18"/>
      <c r="S63" s="18"/>
      <c r="T63" s="18"/>
      <c r="U63" s="18"/>
      <c r="V63" s="21"/>
    </row>
    <row r="64" spans="1:22" ht="18" customHeight="1" x14ac:dyDescent="0.15">
      <c r="A64" s="23"/>
      <c r="B64" s="24" t="s">
        <v>333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0"/>
      <c r="N64" s="20"/>
      <c r="O64" s="20"/>
      <c r="P64" s="25"/>
      <c r="Q64" s="25"/>
      <c r="R64" s="25"/>
      <c r="S64" s="25"/>
      <c r="T64" s="25"/>
      <c r="U64" s="25"/>
      <c r="V64" s="26"/>
    </row>
    <row r="65" spans="1:22" ht="39" customHeight="1" x14ac:dyDescent="0.15">
      <c r="A65" s="23" t="s">
        <v>55</v>
      </c>
      <c r="B65" s="24" t="s">
        <v>369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0"/>
      <c r="N65" s="20"/>
      <c r="O65" s="20"/>
      <c r="P65" s="25"/>
      <c r="Q65" s="25"/>
      <c r="R65" s="25"/>
      <c r="S65" s="25"/>
      <c r="T65" s="25"/>
      <c r="U65" s="25"/>
      <c r="V65" s="26"/>
    </row>
    <row r="66" spans="1:22" s="22" customFormat="1" ht="42" customHeight="1" x14ac:dyDescent="0.15">
      <c r="A66" s="16" t="s">
        <v>56</v>
      </c>
      <c r="B66" s="17" t="s">
        <v>370</v>
      </c>
      <c r="C66" s="18" t="s">
        <v>57</v>
      </c>
      <c r="D66" s="18">
        <v>35791.800000000003</v>
      </c>
      <c r="E66" s="18">
        <v>35791.800000000003</v>
      </c>
      <c r="F66" s="18"/>
      <c r="G66" s="18">
        <f>SUM(G68:G71)</f>
        <v>43350</v>
      </c>
      <c r="H66" s="18">
        <f>SUM(H68:H71)</f>
        <v>43350</v>
      </c>
      <c r="I66" s="18"/>
      <c r="J66" s="18">
        <f>SUM(J68:J71)</f>
        <v>44620</v>
      </c>
      <c r="K66" s="18">
        <f>SUM(K68:K71)</f>
        <v>44620</v>
      </c>
      <c r="L66" s="18"/>
      <c r="M66" s="20">
        <f>J66-G66</f>
        <v>1270</v>
      </c>
      <c r="N66" s="20">
        <f>K66-H66</f>
        <v>1270</v>
      </c>
      <c r="O66" s="20">
        <f>L66-I66</f>
        <v>0</v>
      </c>
      <c r="P66" s="18">
        <f>SUM(P68:P71)</f>
        <v>45900</v>
      </c>
      <c r="Q66" s="18">
        <f>SUM(Q68:Q71)</f>
        <v>45900</v>
      </c>
      <c r="R66" s="18"/>
      <c r="S66" s="18">
        <f>SUM(S68:S71)</f>
        <v>47170</v>
      </c>
      <c r="T66" s="18">
        <f>SUM(T68:T71)</f>
        <v>47170</v>
      </c>
      <c r="U66" s="18"/>
      <c r="V66" s="21"/>
    </row>
    <row r="67" spans="1:22" ht="12.75" customHeight="1" x14ac:dyDescent="0.15">
      <c r="A67" s="23"/>
      <c r="B67" s="24" t="s">
        <v>333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0"/>
      <c r="N67" s="20"/>
      <c r="O67" s="20"/>
      <c r="P67" s="25"/>
      <c r="Q67" s="25"/>
      <c r="R67" s="25"/>
      <c r="S67" s="25"/>
      <c r="T67" s="25"/>
      <c r="U67" s="25"/>
      <c r="V67" s="26"/>
    </row>
    <row r="68" spans="1:22" ht="27" customHeight="1" x14ac:dyDescent="0.15">
      <c r="A68" s="23" t="s">
        <v>58</v>
      </c>
      <c r="B68" s="24" t="s">
        <v>371</v>
      </c>
      <c r="C68" s="25" t="s">
        <v>1</v>
      </c>
      <c r="D68" s="25">
        <v>32751.5</v>
      </c>
      <c r="E68" s="25">
        <v>32751.5</v>
      </c>
      <c r="F68" s="25"/>
      <c r="G68" s="25">
        <f>H68</f>
        <v>40980</v>
      </c>
      <c r="H68" s="25">
        <v>40980</v>
      </c>
      <c r="I68" s="25"/>
      <c r="J68" s="25">
        <v>42000</v>
      </c>
      <c r="K68" s="25">
        <v>42000</v>
      </c>
      <c r="L68" s="25"/>
      <c r="M68" s="20">
        <f>J68-G68</f>
        <v>1020</v>
      </c>
      <c r="N68" s="20">
        <f>K68-H68</f>
        <v>1020</v>
      </c>
      <c r="O68" s="20">
        <f>L68-I68</f>
        <v>0</v>
      </c>
      <c r="P68" s="25">
        <v>43000</v>
      </c>
      <c r="Q68" s="25">
        <v>43000</v>
      </c>
      <c r="R68" s="25"/>
      <c r="S68" s="25">
        <v>44000</v>
      </c>
      <c r="T68" s="25">
        <v>44000</v>
      </c>
      <c r="U68" s="25"/>
      <c r="V68" s="26"/>
    </row>
    <row r="69" spans="1:22" ht="50.25" customHeight="1" x14ac:dyDescent="0.15">
      <c r="A69" s="31">
        <v>1332</v>
      </c>
      <c r="B69" s="32" t="s">
        <v>235</v>
      </c>
      <c r="C69" s="25"/>
      <c r="D69" s="25">
        <v>58.7</v>
      </c>
      <c r="E69" s="25">
        <v>58.7</v>
      </c>
      <c r="F69" s="25"/>
      <c r="G69" s="25">
        <f t="shared" ref="G69:G71" si="13">H69</f>
        <v>302</v>
      </c>
      <c r="H69" s="25">
        <v>302</v>
      </c>
      <c r="I69" s="25"/>
      <c r="J69" s="25">
        <v>320</v>
      </c>
      <c r="K69" s="25">
        <v>320</v>
      </c>
      <c r="L69" s="25"/>
      <c r="M69" s="20"/>
      <c r="N69" s="20"/>
      <c r="O69" s="20"/>
      <c r="P69" s="25">
        <v>350</v>
      </c>
      <c r="Q69" s="25">
        <v>350</v>
      </c>
      <c r="R69" s="25"/>
      <c r="S69" s="25">
        <v>370</v>
      </c>
      <c r="T69" s="25">
        <v>370</v>
      </c>
      <c r="U69" s="25"/>
      <c r="V69" s="26"/>
    </row>
    <row r="70" spans="1:22" ht="49.5" customHeight="1" x14ac:dyDescent="0.15">
      <c r="A70" s="23" t="s">
        <v>59</v>
      </c>
      <c r="B70" s="24" t="s">
        <v>372</v>
      </c>
      <c r="C70" s="25" t="s">
        <v>1</v>
      </c>
      <c r="D70" s="25">
        <v>1695</v>
      </c>
      <c r="E70" s="25">
        <v>1695</v>
      </c>
      <c r="F70" s="25"/>
      <c r="G70" s="25">
        <f t="shared" si="13"/>
        <v>1000</v>
      </c>
      <c r="H70" s="25">
        <v>1000</v>
      </c>
      <c r="I70" s="25"/>
      <c r="J70" s="25">
        <v>1200</v>
      </c>
      <c r="K70" s="25">
        <v>1200</v>
      </c>
      <c r="L70" s="25"/>
      <c r="M70" s="20">
        <f t="shared" ref="M70:O72" si="14">J70-G70</f>
        <v>200</v>
      </c>
      <c r="N70" s="20">
        <f t="shared" si="14"/>
        <v>200</v>
      </c>
      <c r="O70" s="20">
        <f t="shared" si="14"/>
        <v>0</v>
      </c>
      <c r="P70" s="25">
        <v>1400</v>
      </c>
      <c r="Q70" s="25">
        <v>1400</v>
      </c>
      <c r="R70" s="25"/>
      <c r="S70" s="25">
        <v>1600</v>
      </c>
      <c r="T70" s="25">
        <v>1600</v>
      </c>
      <c r="U70" s="25"/>
      <c r="V70" s="26"/>
    </row>
    <row r="71" spans="1:22" s="22" customFormat="1" ht="22.5" customHeight="1" x14ac:dyDescent="0.15">
      <c r="A71" s="23">
        <v>1334</v>
      </c>
      <c r="B71" s="24" t="s">
        <v>373</v>
      </c>
      <c r="C71" s="18" t="s">
        <v>1</v>
      </c>
      <c r="D71" s="18">
        <v>1286.5</v>
      </c>
      <c r="E71" s="18">
        <v>1286.5</v>
      </c>
      <c r="F71" s="18"/>
      <c r="G71" s="25">
        <f t="shared" si="13"/>
        <v>1068</v>
      </c>
      <c r="H71" s="30">
        <v>1068</v>
      </c>
      <c r="I71" s="18"/>
      <c r="J71" s="25">
        <v>1100</v>
      </c>
      <c r="K71" s="30">
        <v>1100</v>
      </c>
      <c r="L71" s="18"/>
      <c r="M71" s="20">
        <f t="shared" si="14"/>
        <v>32</v>
      </c>
      <c r="N71" s="20">
        <f t="shared" si="14"/>
        <v>32</v>
      </c>
      <c r="O71" s="20">
        <f t="shared" si="14"/>
        <v>0</v>
      </c>
      <c r="P71" s="25">
        <v>1150</v>
      </c>
      <c r="Q71" s="30">
        <v>1150</v>
      </c>
      <c r="R71" s="18"/>
      <c r="S71" s="25">
        <v>1200</v>
      </c>
      <c r="T71" s="30">
        <v>1200</v>
      </c>
      <c r="U71" s="18"/>
      <c r="V71" s="21"/>
    </row>
    <row r="72" spans="1:22" ht="57.75" customHeight="1" x14ac:dyDescent="0.15">
      <c r="A72" s="16" t="s">
        <v>60</v>
      </c>
      <c r="B72" s="17" t="s">
        <v>374</v>
      </c>
      <c r="C72" s="33" t="s">
        <v>61</v>
      </c>
      <c r="D72" s="33">
        <v>13604.1</v>
      </c>
      <c r="E72" s="33">
        <v>13604.1</v>
      </c>
      <c r="F72" s="33"/>
      <c r="G72" s="33">
        <f>SUM(G74:G75)</f>
        <v>12227.2</v>
      </c>
      <c r="H72" s="33">
        <f>SUM(H74:H75)</f>
        <v>12227.2</v>
      </c>
      <c r="I72" s="25"/>
      <c r="J72" s="33">
        <f>SUM(J74:J75)</f>
        <v>13227.2</v>
      </c>
      <c r="K72" s="33">
        <f>SUM(K74:K75)</f>
        <v>13227.2</v>
      </c>
      <c r="L72" s="25"/>
      <c r="M72" s="20">
        <f t="shared" si="14"/>
        <v>1000</v>
      </c>
      <c r="N72" s="20">
        <f t="shared" si="14"/>
        <v>1000</v>
      </c>
      <c r="O72" s="20">
        <f t="shared" si="14"/>
        <v>0</v>
      </c>
      <c r="P72" s="33">
        <f>SUM(P74:P75)</f>
        <v>14227.2</v>
      </c>
      <c r="Q72" s="33">
        <f>SUM(Q74:Q75)</f>
        <v>14227.2</v>
      </c>
      <c r="R72" s="25"/>
      <c r="S72" s="33">
        <f>SUM(S74:S75)</f>
        <v>15227.2</v>
      </c>
      <c r="T72" s="33">
        <f>SUM(T74:T75)</f>
        <v>15227.2</v>
      </c>
      <c r="U72" s="25"/>
      <c r="V72" s="26"/>
    </row>
    <row r="73" spans="1:22" ht="16.5" customHeight="1" x14ac:dyDescent="0.15">
      <c r="A73" s="23"/>
      <c r="B73" s="24" t="s">
        <v>333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0"/>
      <c r="N73" s="20"/>
      <c r="O73" s="20"/>
      <c r="P73" s="25"/>
      <c r="Q73" s="25"/>
      <c r="R73" s="25"/>
      <c r="S73" s="25"/>
      <c r="T73" s="25"/>
      <c r="U73" s="25"/>
      <c r="V73" s="26"/>
    </row>
    <row r="74" spans="1:22" s="22" customFormat="1" ht="50.25" customHeight="1" x14ac:dyDescent="0.15">
      <c r="A74" s="23" t="s">
        <v>62</v>
      </c>
      <c r="B74" s="24" t="s">
        <v>408</v>
      </c>
      <c r="C74" s="18"/>
      <c r="D74" s="18">
        <v>2227.1999999999998</v>
      </c>
      <c r="E74" s="18">
        <v>2227.1999999999998</v>
      </c>
      <c r="F74" s="18"/>
      <c r="G74" s="30">
        <f>H74</f>
        <v>2227.1999999999998</v>
      </c>
      <c r="H74" s="30">
        <v>2227.1999999999998</v>
      </c>
      <c r="I74" s="18"/>
      <c r="J74" s="30">
        <f>K74</f>
        <v>2227.1999999999998</v>
      </c>
      <c r="K74" s="30">
        <v>2227.1999999999998</v>
      </c>
      <c r="L74" s="18"/>
      <c r="M74" s="20">
        <f>J74-G74</f>
        <v>0</v>
      </c>
      <c r="N74" s="20">
        <f>K74-H74</f>
        <v>0</v>
      </c>
      <c r="O74" s="20">
        <f>L74-I74</f>
        <v>0</v>
      </c>
      <c r="P74" s="30">
        <f>Q74</f>
        <v>2227.1999999999998</v>
      </c>
      <c r="Q74" s="30">
        <v>2227.1999999999998</v>
      </c>
      <c r="R74" s="18"/>
      <c r="S74" s="30">
        <f>T74</f>
        <v>2227.1999999999998</v>
      </c>
      <c r="T74" s="30">
        <v>2227.1999999999998</v>
      </c>
      <c r="U74" s="18"/>
      <c r="V74" s="21"/>
    </row>
    <row r="75" spans="1:22" ht="60.75" customHeight="1" x14ac:dyDescent="0.15">
      <c r="A75" s="23">
        <v>1343</v>
      </c>
      <c r="B75" s="24" t="s">
        <v>236</v>
      </c>
      <c r="C75" s="25"/>
      <c r="D75" s="25">
        <v>11376.9</v>
      </c>
      <c r="E75" s="25">
        <v>11376.9</v>
      </c>
      <c r="F75" s="25"/>
      <c r="G75" s="30">
        <f>H75</f>
        <v>10000</v>
      </c>
      <c r="H75" s="30">
        <v>10000</v>
      </c>
      <c r="I75" s="25"/>
      <c r="J75" s="30">
        <v>11000</v>
      </c>
      <c r="K75" s="30">
        <v>11000</v>
      </c>
      <c r="L75" s="25"/>
      <c r="M75" s="20">
        <f t="shared" ref="M75:M88" si="15">J75-G75</f>
        <v>1000</v>
      </c>
      <c r="N75" s="20">
        <f t="shared" ref="N75:N100" si="16">K75-H75</f>
        <v>1000</v>
      </c>
      <c r="O75" s="20">
        <f t="shared" ref="O75:O88" si="17">L75-I75</f>
        <v>0</v>
      </c>
      <c r="P75" s="30">
        <v>12000</v>
      </c>
      <c r="Q75" s="30">
        <v>12000</v>
      </c>
      <c r="R75" s="25"/>
      <c r="S75" s="30">
        <v>13000</v>
      </c>
      <c r="T75" s="30">
        <v>13000</v>
      </c>
      <c r="U75" s="25"/>
      <c r="V75" s="26"/>
    </row>
    <row r="76" spans="1:22" ht="43.5" customHeight="1" x14ac:dyDescent="0.15">
      <c r="A76" s="16" t="s">
        <v>63</v>
      </c>
      <c r="B76" s="17" t="s">
        <v>339</v>
      </c>
      <c r="C76" s="25" t="s">
        <v>64</v>
      </c>
      <c r="D76" s="25">
        <v>60300.3</v>
      </c>
      <c r="E76" s="25">
        <v>60300.3</v>
      </c>
      <c r="F76" s="25"/>
      <c r="G76" s="33">
        <f>SUM(G78+G95)</f>
        <v>69410</v>
      </c>
      <c r="H76" s="33">
        <f>SUM(H78+H95)</f>
        <v>69410</v>
      </c>
      <c r="I76" s="25"/>
      <c r="J76" s="33">
        <f>SUM(J78+J95)</f>
        <v>76500</v>
      </c>
      <c r="K76" s="33">
        <f>SUM(K78+K95)</f>
        <v>76500</v>
      </c>
      <c r="L76" s="25"/>
      <c r="M76" s="20">
        <f t="shared" si="15"/>
        <v>7090</v>
      </c>
      <c r="N76" s="20">
        <f t="shared" si="16"/>
        <v>7090</v>
      </c>
      <c r="O76" s="20">
        <f t="shared" si="17"/>
        <v>0</v>
      </c>
      <c r="P76" s="33">
        <f>SUM(P78+P95)</f>
        <v>83500</v>
      </c>
      <c r="Q76" s="33">
        <f>SUM(Q78+Q95)</f>
        <v>83500</v>
      </c>
      <c r="R76" s="25"/>
      <c r="S76" s="33">
        <f>SUM(S78+S95)</f>
        <v>90500</v>
      </c>
      <c r="T76" s="33">
        <f>SUM(T78+T95)</f>
        <v>90500</v>
      </c>
      <c r="U76" s="25"/>
      <c r="V76" s="26"/>
    </row>
    <row r="77" spans="1:22" ht="18" customHeight="1" x14ac:dyDescent="0.15">
      <c r="A77" s="23"/>
      <c r="B77" s="24" t="s">
        <v>333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0"/>
      <c r="N77" s="20"/>
      <c r="O77" s="20"/>
      <c r="P77" s="25"/>
      <c r="Q77" s="25"/>
      <c r="R77" s="25"/>
      <c r="S77" s="25"/>
      <c r="T77" s="25"/>
      <c r="U77" s="25"/>
      <c r="V77" s="26"/>
    </row>
    <row r="78" spans="1:22" ht="73.5" customHeight="1" x14ac:dyDescent="0.15">
      <c r="A78" s="23" t="s">
        <v>65</v>
      </c>
      <c r="B78" s="24" t="s">
        <v>340</v>
      </c>
      <c r="C78" s="25" t="s">
        <v>1</v>
      </c>
      <c r="D78" s="25">
        <v>60300.3</v>
      </c>
      <c r="E78" s="25">
        <v>60300.3</v>
      </c>
      <c r="F78" s="25"/>
      <c r="G78" s="33">
        <f>SUM(G80:G94)</f>
        <v>69410</v>
      </c>
      <c r="H78" s="33">
        <f>SUM(H80:H94)</f>
        <v>69410</v>
      </c>
      <c r="I78" s="25"/>
      <c r="J78" s="33">
        <f>SUM(J80:J94)</f>
        <v>76500</v>
      </c>
      <c r="K78" s="33">
        <f>SUM(K80:K94)</f>
        <v>76500</v>
      </c>
      <c r="L78" s="25"/>
      <c r="M78" s="20">
        <f t="shared" si="15"/>
        <v>7090</v>
      </c>
      <c r="N78" s="20">
        <f t="shared" si="16"/>
        <v>7090</v>
      </c>
      <c r="O78" s="20">
        <f t="shared" si="17"/>
        <v>0</v>
      </c>
      <c r="P78" s="33">
        <f>SUM(P80:P94)</f>
        <v>83500</v>
      </c>
      <c r="Q78" s="33">
        <f>SUM(Q80:Q94)</f>
        <v>83500</v>
      </c>
      <c r="R78" s="25"/>
      <c r="S78" s="33">
        <f>SUM(S80:S94)</f>
        <v>90500</v>
      </c>
      <c r="T78" s="33">
        <f>SUM(T80:T94)</f>
        <v>90500</v>
      </c>
      <c r="U78" s="25"/>
      <c r="V78" s="26"/>
    </row>
    <row r="79" spans="1:22" ht="15" customHeight="1" x14ac:dyDescent="0.15">
      <c r="A79" s="23"/>
      <c r="B79" s="24" t="s">
        <v>333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0"/>
      <c r="N79" s="20"/>
      <c r="O79" s="20"/>
      <c r="P79" s="25"/>
      <c r="Q79" s="25"/>
      <c r="R79" s="25"/>
      <c r="S79" s="25"/>
      <c r="T79" s="25"/>
      <c r="U79" s="25"/>
      <c r="V79" s="26"/>
    </row>
    <row r="80" spans="1:22" ht="61.5" customHeight="1" x14ac:dyDescent="0.15">
      <c r="A80" s="23" t="s">
        <v>66</v>
      </c>
      <c r="B80" s="24" t="s">
        <v>375</v>
      </c>
      <c r="C80" s="25" t="s">
        <v>1</v>
      </c>
      <c r="D80" s="25">
        <v>9138.6</v>
      </c>
      <c r="E80" s="25">
        <v>9138.6</v>
      </c>
      <c r="F80" s="25"/>
      <c r="G80" s="25">
        <f>H80</f>
        <v>7000</v>
      </c>
      <c r="H80" s="25">
        <v>7000</v>
      </c>
      <c r="I80" s="25"/>
      <c r="J80" s="25">
        <v>7500</v>
      </c>
      <c r="K80" s="25">
        <v>7500</v>
      </c>
      <c r="L80" s="25"/>
      <c r="M80" s="20">
        <f t="shared" si="15"/>
        <v>500</v>
      </c>
      <c r="N80" s="20">
        <f t="shared" si="16"/>
        <v>500</v>
      </c>
      <c r="O80" s="20">
        <f t="shared" si="17"/>
        <v>0</v>
      </c>
      <c r="P80" s="25">
        <v>8000</v>
      </c>
      <c r="Q80" s="25">
        <v>8000</v>
      </c>
      <c r="R80" s="25"/>
      <c r="S80" s="25">
        <v>8500</v>
      </c>
      <c r="T80" s="25">
        <v>8500</v>
      </c>
      <c r="U80" s="25"/>
      <c r="V80" s="26"/>
    </row>
    <row r="81" spans="1:22" ht="72.75" customHeight="1" x14ac:dyDescent="0.15">
      <c r="A81" s="23" t="s">
        <v>67</v>
      </c>
      <c r="B81" s="24" t="s">
        <v>376</v>
      </c>
      <c r="C81" s="25" t="s">
        <v>1</v>
      </c>
      <c r="D81" s="25"/>
      <c r="E81" s="25"/>
      <c r="F81" s="25"/>
      <c r="G81" s="25">
        <f t="shared" ref="G81:G94" si="18">H81</f>
        <v>0</v>
      </c>
      <c r="H81" s="25"/>
      <c r="I81" s="25"/>
      <c r="J81" s="25">
        <f t="shared" ref="J81:J94" si="19">K81</f>
        <v>0</v>
      </c>
      <c r="K81" s="25"/>
      <c r="L81" s="25"/>
      <c r="M81" s="20"/>
      <c r="N81" s="20"/>
      <c r="O81" s="20"/>
      <c r="P81" s="25">
        <f t="shared" ref="P81:P94" si="20">Q81</f>
        <v>0</v>
      </c>
      <c r="Q81" s="25"/>
      <c r="R81" s="25"/>
      <c r="S81" s="25">
        <f t="shared" ref="S81:S94" si="21">T81</f>
        <v>0</v>
      </c>
      <c r="T81" s="25"/>
      <c r="U81" s="25"/>
      <c r="V81" s="26"/>
    </row>
    <row r="82" spans="1:22" ht="48" customHeight="1" x14ac:dyDescent="0.15">
      <c r="A82" s="23" t="s">
        <v>68</v>
      </c>
      <c r="B82" s="24" t="s">
        <v>377</v>
      </c>
      <c r="C82" s="25" t="s">
        <v>1</v>
      </c>
      <c r="D82" s="25"/>
      <c r="E82" s="25"/>
      <c r="F82" s="25"/>
      <c r="G82" s="25">
        <f t="shared" si="18"/>
        <v>0</v>
      </c>
      <c r="H82" s="25"/>
      <c r="I82" s="25"/>
      <c r="J82" s="25">
        <f t="shared" si="19"/>
        <v>0</v>
      </c>
      <c r="K82" s="25"/>
      <c r="L82" s="25"/>
      <c r="M82" s="20"/>
      <c r="N82" s="20"/>
      <c r="O82" s="20"/>
      <c r="P82" s="25">
        <f t="shared" si="20"/>
        <v>0</v>
      </c>
      <c r="Q82" s="25"/>
      <c r="R82" s="25"/>
      <c r="S82" s="25">
        <f t="shared" si="21"/>
        <v>0</v>
      </c>
      <c r="T82" s="25"/>
      <c r="U82" s="25"/>
      <c r="V82" s="26"/>
    </row>
    <row r="83" spans="1:22" ht="57.75" customHeight="1" x14ac:dyDescent="0.15">
      <c r="A83" s="23" t="s">
        <v>69</v>
      </c>
      <c r="B83" s="24" t="s">
        <v>398</v>
      </c>
      <c r="C83" s="25" t="s">
        <v>1</v>
      </c>
      <c r="D83" s="25"/>
      <c r="E83" s="25"/>
      <c r="F83" s="25"/>
      <c r="G83" s="25">
        <f t="shared" si="18"/>
        <v>0</v>
      </c>
      <c r="H83" s="25"/>
      <c r="I83" s="25"/>
      <c r="J83" s="25">
        <f t="shared" si="19"/>
        <v>0</v>
      </c>
      <c r="K83" s="25"/>
      <c r="L83" s="25"/>
      <c r="M83" s="20"/>
      <c r="N83" s="20"/>
      <c r="O83" s="20"/>
      <c r="P83" s="25">
        <f t="shared" si="20"/>
        <v>0</v>
      </c>
      <c r="Q83" s="25"/>
      <c r="R83" s="25"/>
      <c r="S83" s="25">
        <f t="shared" si="21"/>
        <v>0</v>
      </c>
      <c r="T83" s="25"/>
      <c r="U83" s="25"/>
      <c r="V83" s="26"/>
    </row>
    <row r="84" spans="1:22" ht="35.25" customHeight="1" x14ac:dyDescent="0.15">
      <c r="A84" s="23" t="s">
        <v>70</v>
      </c>
      <c r="B84" s="24" t="s">
        <v>378</v>
      </c>
      <c r="C84" s="25" t="s">
        <v>1</v>
      </c>
      <c r="D84" s="25">
        <v>3745.2</v>
      </c>
      <c r="E84" s="25">
        <v>3745.2</v>
      </c>
      <c r="F84" s="25"/>
      <c r="G84" s="25">
        <f t="shared" si="18"/>
        <v>2500</v>
      </c>
      <c r="H84" s="25">
        <v>2500</v>
      </c>
      <c r="I84" s="25"/>
      <c r="J84" s="25">
        <v>3000</v>
      </c>
      <c r="K84" s="25">
        <v>3000</v>
      </c>
      <c r="L84" s="25"/>
      <c r="M84" s="20">
        <f t="shared" si="15"/>
        <v>500</v>
      </c>
      <c r="N84" s="20">
        <f t="shared" si="16"/>
        <v>500</v>
      </c>
      <c r="O84" s="20">
        <f t="shared" si="17"/>
        <v>0</v>
      </c>
      <c r="P84" s="25">
        <v>3500</v>
      </c>
      <c r="Q84" s="25">
        <v>3500</v>
      </c>
      <c r="R84" s="25"/>
      <c r="S84" s="25">
        <v>4000</v>
      </c>
      <c r="T84" s="25">
        <v>4000</v>
      </c>
      <c r="U84" s="25"/>
      <c r="V84" s="26"/>
    </row>
    <row r="85" spans="1:22" ht="39.75" customHeight="1" x14ac:dyDescent="0.15">
      <c r="A85" s="23" t="s">
        <v>71</v>
      </c>
      <c r="B85" s="24" t="s">
        <v>379</v>
      </c>
      <c r="C85" s="25" t="s">
        <v>1</v>
      </c>
      <c r="D85" s="25">
        <v>27352.400000000001</v>
      </c>
      <c r="E85" s="25">
        <v>27352.400000000001</v>
      </c>
      <c r="F85" s="25"/>
      <c r="G85" s="25">
        <f t="shared" si="18"/>
        <v>39910</v>
      </c>
      <c r="H85" s="25">
        <v>39910</v>
      </c>
      <c r="I85" s="25"/>
      <c r="J85" s="25">
        <v>45000</v>
      </c>
      <c r="K85" s="25">
        <v>45000</v>
      </c>
      <c r="L85" s="25"/>
      <c r="M85" s="20">
        <f t="shared" si="15"/>
        <v>5090</v>
      </c>
      <c r="N85" s="20">
        <f t="shared" si="16"/>
        <v>5090</v>
      </c>
      <c r="O85" s="20">
        <f t="shared" si="17"/>
        <v>0</v>
      </c>
      <c r="P85" s="25">
        <v>50000</v>
      </c>
      <c r="Q85" s="25">
        <v>50000</v>
      </c>
      <c r="R85" s="25"/>
      <c r="S85" s="25">
        <v>55000</v>
      </c>
      <c r="T85" s="25">
        <v>55000</v>
      </c>
      <c r="U85" s="25"/>
      <c r="V85" s="26"/>
    </row>
    <row r="86" spans="1:22" ht="80.25" customHeight="1" x14ac:dyDescent="0.15">
      <c r="A86" s="23" t="s">
        <v>72</v>
      </c>
      <c r="B86" s="24" t="s">
        <v>380</v>
      </c>
      <c r="C86" s="25" t="s">
        <v>1</v>
      </c>
      <c r="D86" s="25"/>
      <c r="E86" s="25"/>
      <c r="F86" s="25"/>
      <c r="G86" s="25">
        <f t="shared" si="18"/>
        <v>0</v>
      </c>
      <c r="H86" s="25"/>
      <c r="I86" s="25"/>
      <c r="J86" s="25">
        <f t="shared" si="19"/>
        <v>0</v>
      </c>
      <c r="K86" s="25"/>
      <c r="L86" s="25"/>
      <c r="M86" s="20"/>
      <c r="N86" s="20"/>
      <c r="O86" s="20"/>
      <c r="P86" s="25">
        <f t="shared" si="20"/>
        <v>0</v>
      </c>
      <c r="Q86" s="25"/>
      <c r="R86" s="25"/>
      <c r="S86" s="25">
        <f t="shared" si="21"/>
        <v>0</v>
      </c>
      <c r="T86" s="25"/>
      <c r="U86" s="25"/>
      <c r="V86" s="26"/>
    </row>
    <row r="87" spans="1:22" ht="48.75" customHeight="1" x14ac:dyDescent="0.15">
      <c r="A87" s="23" t="s">
        <v>73</v>
      </c>
      <c r="B87" s="24" t="s">
        <v>381</v>
      </c>
      <c r="C87" s="25" t="s">
        <v>1</v>
      </c>
      <c r="D87" s="25"/>
      <c r="E87" s="25"/>
      <c r="F87" s="25"/>
      <c r="G87" s="25">
        <f t="shared" si="18"/>
        <v>0</v>
      </c>
      <c r="H87" s="25"/>
      <c r="I87" s="25"/>
      <c r="J87" s="25">
        <f t="shared" si="19"/>
        <v>0</v>
      </c>
      <c r="K87" s="25"/>
      <c r="L87" s="25"/>
      <c r="M87" s="20"/>
      <c r="N87" s="20"/>
      <c r="O87" s="20"/>
      <c r="P87" s="25">
        <f t="shared" si="20"/>
        <v>0</v>
      </c>
      <c r="Q87" s="25"/>
      <c r="R87" s="25"/>
      <c r="S87" s="25">
        <f t="shared" si="21"/>
        <v>0</v>
      </c>
      <c r="T87" s="25"/>
      <c r="U87" s="25"/>
      <c r="V87" s="26"/>
    </row>
    <row r="88" spans="1:22" ht="28.5" customHeight="1" x14ac:dyDescent="0.15">
      <c r="A88" s="23" t="s">
        <v>74</v>
      </c>
      <c r="B88" s="24" t="s">
        <v>399</v>
      </c>
      <c r="C88" s="25" t="s">
        <v>1</v>
      </c>
      <c r="D88" s="25">
        <v>20064</v>
      </c>
      <c r="E88" s="25">
        <v>20064</v>
      </c>
      <c r="F88" s="25"/>
      <c r="G88" s="25">
        <f t="shared" si="18"/>
        <v>20000</v>
      </c>
      <c r="H88" s="25">
        <v>20000</v>
      </c>
      <c r="I88" s="25"/>
      <c r="J88" s="25">
        <v>21000</v>
      </c>
      <c r="K88" s="25">
        <v>21000</v>
      </c>
      <c r="L88" s="25"/>
      <c r="M88" s="20">
        <f t="shared" si="15"/>
        <v>1000</v>
      </c>
      <c r="N88" s="20">
        <f t="shared" si="16"/>
        <v>1000</v>
      </c>
      <c r="O88" s="20">
        <f t="shared" si="17"/>
        <v>0</v>
      </c>
      <c r="P88" s="25">
        <v>22000</v>
      </c>
      <c r="Q88" s="25">
        <v>22000</v>
      </c>
      <c r="R88" s="25"/>
      <c r="S88" s="25">
        <v>23000</v>
      </c>
      <c r="T88" s="25">
        <v>23000</v>
      </c>
      <c r="U88" s="25"/>
      <c r="V88" s="26"/>
    </row>
    <row r="89" spans="1:22" ht="51" customHeight="1" x14ac:dyDescent="0.15">
      <c r="A89" s="23" t="s">
        <v>75</v>
      </c>
      <c r="B89" s="24" t="s">
        <v>400</v>
      </c>
      <c r="C89" s="25" t="s">
        <v>1</v>
      </c>
      <c r="D89" s="25"/>
      <c r="E89" s="25"/>
      <c r="F89" s="25"/>
      <c r="G89" s="25">
        <f t="shared" si="18"/>
        <v>0</v>
      </c>
      <c r="H89" s="25"/>
      <c r="I89" s="25"/>
      <c r="J89" s="25">
        <f t="shared" si="19"/>
        <v>0</v>
      </c>
      <c r="K89" s="25"/>
      <c r="L89" s="25"/>
      <c r="M89" s="20"/>
      <c r="N89" s="34">
        <f t="shared" si="16"/>
        <v>0</v>
      </c>
      <c r="O89" s="20"/>
      <c r="P89" s="25">
        <f t="shared" si="20"/>
        <v>0</v>
      </c>
      <c r="Q89" s="25"/>
      <c r="R89" s="25"/>
      <c r="S89" s="25">
        <f t="shared" si="21"/>
        <v>0</v>
      </c>
      <c r="T89" s="25"/>
      <c r="U89" s="25"/>
      <c r="V89" s="26"/>
    </row>
    <row r="90" spans="1:22" ht="51.75" customHeight="1" x14ac:dyDescent="0.15">
      <c r="A90" s="23" t="s">
        <v>76</v>
      </c>
      <c r="B90" s="24" t="s">
        <v>382</v>
      </c>
      <c r="C90" s="25" t="s">
        <v>1</v>
      </c>
      <c r="D90" s="25"/>
      <c r="E90" s="25"/>
      <c r="F90" s="25"/>
      <c r="G90" s="25">
        <f t="shared" si="18"/>
        <v>0</v>
      </c>
      <c r="H90" s="25"/>
      <c r="I90" s="25"/>
      <c r="J90" s="25">
        <f t="shared" si="19"/>
        <v>0</v>
      </c>
      <c r="K90" s="25"/>
      <c r="L90" s="25"/>
      <c r="M90" s="20"/>
      <c r="N90" s="34">
        <f t="shared" si="16"/>
        <v>0</v>
      </c>
      <c r="O90" s="20"/>
      <c r="P90" s="25">
        <f t="shared" si="20"/>
        <v>0</v>
      </c>
      <c r="Q90" s="25"/>
      <c r="R90" s="25"/>
      <c r="S90" s="25">
        <f t="shared" si="21"/>
        <v>0</v>
      </c>
      <c r="T90" s="25"/>
      <c r="U90" s="25"/>
      <c r="V90" s="26"/>
    </row>
    <row r="91" spans="1:22" ht="83.25" customHeight="1" x14ac:dyDescent="0.15">
      <c r="A91" s="23" t="s">
        <v>77</v>
      </c>
      <c r="B91" s="24" t="s">
        <v>401</v>
      </c>
      <c r="C91" s="25" t="s">
        <v>1</v>
      </c>
      <c r="D91" s="25"/>
      <c r="E91" s="25"/>
      <c r="F91" s="25"/>
      <c r="G91" s="25">
        <f t="shared" si="18"/>
        <v>0</v>
      </c>
      <c r="H91" s="25"/>
      <c r="I91" s="25"/>
      <c r="J91" s="25">
        <f t="shared" si="19"/>
        <v>0</v>
      </c>
      <c r="K91" s="25"/>
      <c r="L91" s="25"/>
      <c r="M91" s="20"/>
      <c r="N91" s="34">
        <f t="shared" si="16"/>
        <v>0</v>
      </c>
      <c r="O91" s="20"/>
      <c r="P91" s="25">
        <f t="shared" si="20"/>
        <v>0</v>
      </c>
      <c r="Q91" s="25"/>
      <c r="R91" s="25"/>
      <c r="S91" s="25">
        <f t="shared" si="21"/>
        <v>0</v>
      </c>
      <c r="T91" s="25"/>
      <c r="U91" s="25"/>
      <c r="V91" s="26"/>
    </row>
    <row r="92" spans="1:22" ht="38.25" customHeight="1" x14ac:dyDescent="0.15">
      <c r="A92" s="23" t="s">
        <v>78</v>
      </c>
      <c r="B92" s="24" t="s">
        <v>383</v>
      </c>
      <c r="C92" s="25" t="s">
        <v>1</v>
      </c>
      <c r="D92" s="25"/>
      <c r="E92" s="25"/>
      <c r="F92" s="25"/>
      <c r="G92" s="25">
        <f t="shared" si="18"/>
        <v>0</v>
      </c>
      <c r="H92" s="25"/>
      <c r="I92" s="25"/>
      <c r="J92" s="25">
        <f t="shared" si="19"/>
        <v>0</v>
      </c>
      <c r="K92" s="25"/>
      <c r="L92" s="25"/>
      <c r="M92" s="20"/>
      <c r="N92" s="34">
        <f t="shared" si="16"/>
        <v>0</v>
      </c>
      <c r="O92" s="20"/>
      <c r="P92" s="25">
        <f t="shared" si="20"/>
        <v>0</v>
      </c>
      <c r="Q92" s="25"/>
      <c r="R92" s="25"/>
      <c r="S92" s="25">
        <f t="shared" si="21"/>
        <v>0</v>
      </c>
      <c r="T92" s="25"/>
      <c r="U92" s="25"/>
      <c r="V92" s="26"/>
    </row>
    <row r="93" spans="1:22" ht="32.25" customHeight="1" x14ac:dyDescent="0.15">
      <c r="A93" s="23" t="s">
        <v>79</v>
      </c>
      <c r="B93" s="24" t="s">
        <v>384</v>
      </c>
      <c r="C93" s="25" t="s">
        <v>1</v>
      </c>
      <c r="D93" s="25"/>
      <c r="E93" s="25"/>
      <c r="F93" s="25"/>
      <c r="G93" s="25">
        <f t="shared" si="18"/>
        <v>0</v>
      </c>
      <c r="H93" s="25"/>
      <c r="I93" s="25"/>
      <c r="J93" s="25">
        <f t="shared" si="19"/>
        <v>0</v>
      </c>
      <c r="K93" s="25"/>
      <c r="L93" s="25"/>
      <c r="M93" s="20"/>
      <c r="N93" s="34">
        <f t="shared" si="16"/>
        <v>0</v>
      </c>
      <c r="O93" s="20"/>
      <c r="P93" s="25">
        <f t="shared" si="20"/>
        <v>0</v>
      </c>
      <c r="Q93" s="25"/>
      <c r="R93" s="25"/>
      <c r="S93" s="25">
        <f t="shared" si="21"/>
        <v>0</v>
      </c>
      <c r="T93" s="25"/>
      <c r="U93" s="25"/>
      <c r="V93" s="26"/>
    </row>
    <row r="94" spans="1:22" s="22" customFormat="1" ht="28.5" customHeight="1" x14ac:dyDescent="0.15">
      <c r="A94" s="23" t="s">
        <v>80</v>
      </c>
      <c r="B94" s="24" t="s">
        <v>331</v>
      </c>
      <c r="C94" s="18" t="s">
        <v>1</v>
      </c>
      <c r="D94" s="18"/>
      <c r="E94" s="18"/>
      <c r="F94" s="18"/>
      <c r="G94" s="25">
        <f t="shared" si="18"/>
        <v>0</v>
      </c>
      <c r="H94" s="18"/>
      <c r="I94" s="18"/>
      <c r="J94" s="25">
        <f t="shared" si="19"/>
        <v>0</v>
      </c>
      <c r="K94" s="18"/>
      <c r="L94" s="18"/>
      <c r="M94" s="20"/>
      <c r="N94" s="34">
        <f t="shared" si="16"/>
        <v>0</v>
      </c>
      <c r="O94" s="20"/>
      <c r="P94" s="25">
        <f t="shared" si="20"/>
        <v>0</v>
      </c>
      <c r="Q94" s="18"/>
      <c r="R94" s="18"/>
      <c r="S94" s="25">
        <f t="shared" si="21"/>
        <v>0</v>
      </c>
      <c r="T94" s="18"/>
      <c r="U94" s="18"/>
      <c r="V94" s="21"/>
    </row>
    <row r="95" spans="1:22" ht="44.25" customHeight="1" x14ac:dyDescent="0.15">
      <c r="A95" s="23" t="s">
        <v>81</v>
      </c>
      <c r="B95" s="24" t="s">
        <v>402</v>
      </c>
      <c r="C95" s="25" t="s">
        <v>1</v>
      </c>
      <c r="D95" s="25"/>
      <c r="E95" s="25"/>
      <c r="F95" s="25"/>
      <c r="G95" s="25"/>
      <c r="H95" s="25"/>
      <c r="I95" s="25"/>
      <c r="J95" s="25"/>
      <c r="K95" s="25"/>
      <c r="L95" s="25"/>
      <c r="M95" s="20"/>
      <c r="N95" s="34">
        <f t="shared" si="16"/>
        <v>0</v>
      </c>
      <c r="O95" s="20"/>
      <c r="P95" s="25"/>
      <c r="Q95" s="25"/>
      <c r="R95" s="25"/>
      <c r="S95" s="25"/>
      <c r="T95" s="25"/>
      <c r="U95" s="25"/>
      <c r="V95" s="26"/>
    </row>
    <row r="96" spans="1:22" ht="45.75" customHeight="1" x14ac:dyDescent="0.15">
      <c r="A96" s="16" t="s">
        <v>82</v>
      </c>
      <c r="B96" s="17" t="s">
        <v>385</v>
      </c>
      <c r="C96" s="25" t="s">
        <v>83</v>
      </c>
      <c r="D96" s="33">
        <v>8396</v>
      </c>
      <c r="E96" s="33">
        <v>8396</v>
      </c>
      <c r="F96" s="33"/>
      <c r="G96" s="33">
        <f>SUM(G98:G99)</f>
        <v>3000</v>
      </c>
      <c r="H96" s="33">
        <f>SUM(H98:H99)</f>
        <v>3000</v>
      </c>
      <c r="I96" s="33"/>
      <c r="J96" s="33">
        <f>SUM(J98:J99)</f>
        <v>3100</v>
      </c>
      <c r="K96" s="33">
        <f>SUM(K98:K99)</f>
        <v>3100</v>
      </c>
      <c r="L96" s="33"/>
      <c r="M96" s="20"/>
      <c r="N96" s="34">
        <f t="shared" si="16"/>
        <v>100</v>
      </c>
      <c r="O96" s="20"/>
      <c r="P96" s="33">
        <f>SUM(P98:P99)</f>
        <v>3200</v>
      </c>
      <c r="Q96" s="33">
        <f>SUM(Q98:Q99)</f>
        <v>3200</v>
      </c>
      <c r="R96" s="33"/>
      <c r="S96" s="33">
        <f>SUM(S98:S99)</f>
        <v>3300</v>
      </c>
      <c r="T96" s="33">
        <f>SUM(T98:T99)</f>
        <v>3300</v>
      </c>
      <c r="U96" s="33"/>
      <c r="V96" s="26"/>
    </row>
    <row r="97" spans="1:22" ht="38.25" customHeight="1" x14ac:dyDescent="0.15">
      <c r="A97" s="23"/>
      <c r="B97" s="24" t="s">
        <v>333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0"/>
      <c r="N97" s="34">
        <f t="shared" si="16"/>
        <v>0</v>
      </c>
      <c r="O97" s="20"/>
      <c r="P97" s="25"/>
      <c r="Q97" s="25"/>
      <c r="R97" s="25"/>
      <c r="S97" s="25"/>
      <c r="T97" s="25"/>
      <c r="U97" s="25"/>
      <c r="V97" s="26"/>
    </row>
    <row r="98" spans="1:22" s="22" customFormat="1" ht="50.25" customHeight="1" x14ac:dyDescent="0.15">
      <c r="A98" s="23" t="s">
        <v>84</v>
      </c>
      <c r="B98" s="24" t="s">
        <v>386</v>
      </c>
      <c r="C98" s="18" t="s">
        <v>1</v>
      </c>
      <c r="D98" s="33">
        <v>8396</v>
      </c>
      <c r="E98" s="33">
        <v>8396</v>
      </c>
      <c r="F98" s="30"/>
      <c r="G98" s="30">
        <f>H98</f>
        <v>3000</v>
      </c>
      <c r="H98" s="30">
        <v>3000</v>
      </c>
      <c r="I98" s="30"/>
      <c r="J98" s="30">
        <v>3100</v>
      </c>
      <c r="K98" s="30">
        <v>3100</v>
      </c>
      <c r="L98" s="30"/>
      <c r="M98" s="20"/>
      <c r="N98" s="34">
        <f t="shared" si="16"/>
        <v>100</v>
      </c>
      <c r="O98" s="20"/>
      <c r="P98" s="30">
        <v>3200</v>
      </c>
      <c r="Q98" s="30">
        <v>3200</v>
      </c>
      <c r="R98" s="30"/>
      <c r="S98" s="30">
        <v>3300</v>
      </c>
      <c r="T98" s="30">
        <v>3300</v>
      </c>
      <c r="U98" s="30"/>
      <c r="V98" s="21"/>
    </row>
    <row r="99" spans="1:22" ht="45.75" customHeight="1" x14ac:dyDescent="0.15">
      <c r="A99" s="23" t="s">
        <v>85</v>
      </c>
      <c r="B99" s="24" t="s">
        <v>387</v>
      </c>
      <c r="C99" s="25" t="s">
        <v>1</v>
      </c>
      <c r="D99" s="25"/>
      <c r="E99" s="25"/>
      <c r="F99" s="25"/>
      <c r="G99" s="25"/>
      <c r="H99" s="25"/>
      <c r="I99" s="25"/>
      <c r="J99" s="25"/>
      <c r="K99" s="25"/>
      <c r="L99" s="25"/>
      <c r="M99" s="20"/>
      <c r="N99" s="34">
        <f t="shared" si="16"/>
        <v>0</v>
      </c>
      <c r="O99" s="20"/>
      <c r="P99" s="25"/>
      <c r="Q99" s="25"/>
      <c r="R99" s="25"/>
      <c r="S99" s="25"/>
      <c r="T99" s="25"/>
      <c r="U99" s="25"/>
      <c r="V99" s="26"/>
    </row>
    <row r="100" spans="1:22" ht="41.25" customHeight="1" x14ac:dyDescent="0.15">
      <c r="A100" s="16" t="s">
        <v>86</v>
      </c>
      <c r="B100" s="17" t="s">
        <v>341</v>
      </c>
      <c r="C100" s="25" t="s">
        <v>87</v>
      </c>
      <c r="D100" s="25">
        <v>2400</v>
      </c>
      <c r="E100" s="25">
        <v>2400</v>
      </c>
      <c r="F100" s="25"/>
      <c r="G100" s="25"/>
      <c r="H100" s="25"/>
      <c r="I100" s="25"/>
      <c r="J100" s="25"/>
      <c r="K100" s="25"/>
      <c r="L100" s="25"/>
      <c r="M100" s="20"/>
      <c r="N100" s="34">
        <f t="shared" si="16"/>
        <v>0</v>
      </c>
      <c r="O100" s="20"/>
      <c r="P100" s="25"/>
      <c r="Q100" s="25"/>
      <c r="R100" s="25"/>
      <c r="S100" s="25"/>
      <c r="T100" s="25"/>
      <c r="U100" s="25"/>
      <c r="V100" s="26"/>
    </row>
    <row r="101" spans="1:22" s="22" customFormat="1" ht="23.25" customHeight="1" x14ac:dyDescent="0.15">
      <c r="A101" s="23"/>
      <c r="B101" s="24" t="s">
        <v>333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20"/>
      <c r="N101" s="20"/>
      <c r="O101" s="20"/>
      <c r="P101" s="18"/>
      <c r="Q101" s="18"/>
      <c r="R101" s="18"/>
      <c r="S101" s="18"/>
      <c r="T101" s="18"/>
      <c r="U101" s="18"/>
      <c r="V101" s="21"/>
    </row>
    <row r="102" spans="1:22" ht="78" customHeight="1" x14ac:dyDescent="0.15">
      <c r="A102" s="23" t="s">
        <v>88</v>
      </c>
      <c r="B102" s="24" t="s">
        <v>409</v>
      </c>
      <c r="C102" s="25" t="s">
        <v>1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0"/>
      <c r="N102" s="20"/>
      <c r="O102" s="20"/>
      <c r="P102" s="25"/>
      <c r="Q102" s="25"/>
      <c r="R102" s="25"/>
      <c r="S102" s="25"/>
      <c r="T102" s="25"/>
      <c r="U102" s="25"/>
      <c r="V102" s="26"/>
    </row>
    <row r="103" spans="1:22" ht="42" customHeight="1" x14ac:dyDescent="0.15">
      <c r="A103" s="16" t="s">
        <v>89</v>
      </c>
      <c r="B103" s="17" t="s">
        <v>342</v>
      </c>
      <c r="C103" s="25" t="s">
        <v>90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0"/>
      <c r="N103" s="20"/>
      <c r="O103" s="20"/>
      <c r="P103" s="25"/>
      <c r="Q103" s="25"/>
      <c r="R103" s="25"/>
      <c r="S103" s="25"/>
      <c r="T103" s="25"/>
      <c r="U103" s="25"/>
      <c r="V103" s="26"/>
    </row>
    <row r="104" spans="1:22" s="22" customFormat="1" ht="26.25" customHeight="1" x14ac:dyDescent="0.15">
      <c r="A104" s="23"/>
      <c r="B104" s="24" t="s">
        <v>333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20"/>
      <c r="N104" s="20"/>
      <c r="O104" s="20"/>
      <c r="P104" s="18"/>
      <c r="Q104" s="18"/>
      <c r="R104" s="18"/>
      <c r="S104" s="18"/>
      <c r="T104" s="18"/>
      <c r="U104" s="18"/>
      <c r="V104" s="21"/>
    </row>
    <row r="105" spans="1:22" ht="90" customHeight="1" x14ac:dyDescent="0.15">
      <c r="A105" s="23" t="s">
        <v>91</v>
      </c>
      <c r="B105" s="24" t="s">
        <v>410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0"/>
      <c r="N105" s="20"/>
      <c r="O105" s="20"/>
      <c r="P105" s="25"/>
      <c r="Q105" s="25"/>
      <c r="R105" s="25"/>
      <c r="S105" s="25"/>
      <c r="T105" s="25"/>
      <c r="U105" s="25"/>
      <c r="V105" s="26"/>
    </row>
    <row r="106" spans="1:22" ht="33.75" customHeight="1" x14ac:dyDescent="0.15">
      <c r="A106" s="16" t="s">
        <v>92</v>
      </c>
      <c r="B106" s="17" t="s">
        <v>343</v>
      </c>
      <c r="C106" s="33">
        <v>7452</v>
      </c>
      <c r="D106" s="33">
        <v>31516.6</v>
      </c>
      <c r="E106" s="33">
        <v>31516.6</v>
      </c>
      <c r="F106" s="33">
        <v>319611</v>
      </c>
      <c r="G106" s="33">
        <f>SUM(G110)</f>
        <v>22630</v>
      </c>
      <c r="H106" s="33">
        <f>SUM(H108:H110)</f>
        <v>22630</v>
      </c>
      <c r="I106" s="33">
        <f>SUM(I109)</f>
        <v>320000</v>
      </c>
      <c r="J106" s="33">
        <f>SUM(J110)</f>
        <v>24000</v>
      </c>
      <c r="K106" s="33">
        <f>SUM(K108:K110)</f>
        <v>24000</v>
      </c>
      <c r="L106" s="33">
        <f>SUM(L109)</f>
        <v>350000</v>
      </c>
      <c r="M106" s="20"/>
      <c r="N106" s="20"/>
      <c r="O106" s="20"/>
      <c r="P106" s="33">
        <f>SUM(P110)</f>
        <v>25000</v>
      </c>
      <c r="Q106" s="33">
        <f>SUM(Q108:Q110)</f>
        <v>25000</v>
      </c>
      <c r="R106" s="33">
        <f>SUM(R109)</f>
        <v>380000</v>
      </c>
      <c r="S106" s="33">
        <f>SUM(S110)</f>
        <v>26000</v>
      </c>
      <c r="T106" s="33">
        <f>SUM(T108:T110)</f>
        <v>26000</v>
      </c>
      <c r="U106" s="33">
        <f>SUM(U109)</f>
        <v>400000</v>
      </c>
      <c r="V106" s="26"/>
    </row>
    <row r="107" spans="1:22" ht="18.75" customHeight="1" x14ac:dyDescent="0.15">
      <c r="A107" s="23"/>
      <c r="B107" s="24" t="s">
        <v>333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0"/>
      <c r="N107" s="20"/>
      <c r="O107" s="20"/>
      <c r="P107" s="25"/>
      <c r="Q107" s="25"/>
      <c r="R107" s="25"/>
      <c r="S107" s="25"/>
      <c r="T107" s="25"/>
      <c r="U107" s="25"/>
      <c r="V107" s="26"/>
    </row>
    <row r="108" spans="1:22" ht="30.75" customHeight="1" x14ac:dyDescent="0.15">
      <c r="A108" s="35" t="s">
        <v>93</v>
      </c>
      <c r="B108" s="36" t="s">
        <v>388</v>
      </c>
      <c r="C108" s="37" t="s">
        <v>1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20"/>
      <c r="N108" s="20"/>
      <c r="O108" s="20"/>
      <c r="P108" s="37"/>
      <c r="Q108" s="37"/>
      <c r="R108" s="37"/>
      <c r="S108" s="37"/>
      <c r="T108" s="37"/>
      <c r="U108" s="37"/>
      <c r="V108" s="38"/>
    </row>
    <row r="109" spans="1:22" ht="31.5" customHeight="1" x14ac:dyDescent="0.15">
      <c r="A109" s="25" t="s">
        <v>94</v>
      </c>
      <c r="B109" s="24" t="s">
        <v>411</v>
      </c>
      <c r="C109" s="25" t="s">
        <v>1</v>
      </c>
      <c r="D109" s="33">
        <v>319611</v>
      </c>
      <c r="E109" s="25"/>
      <c r="F109" s="33">
        <v>319611</v>
      </c>
      <c r="G109" s="25">
        <v>320000</v>
      </c>
      <c r="H109" s="25"/>
      <c r="I109" s="25">
        <v>320000</v>
      </c>
      <c r="J109" s="25">
        <v>350000</v>
      </c>
      <c r="K109" s="25"/>
      <c r="L109" s="25">
        <v>350000</v>
      </c>
      <c r="M109" s="20"/>
      <c r="N109" s="20"/>
      <c r="O109" s="20"/>
      <c r="P109" s="25">
        <v>380000</v>
      </c>
      <c r="Q109" s="25"/>
      <c r="R109" s="25">
        <v>380000</v>
      </c>
      <c r="S109" s="25">
        <v>400000</v>
      </c>
      <c r="T109" s="25"/>
      <c r="U109" s="25">
        <v>400000</v>
      </c>
      <c r="V109" s="39"/>
    </row>
    <row r="110" spans="1:22" ht="36" customHeight="1" x14ac:dyDescent="0.15">
      <c r="A110" s="25" t="s">
        <v>95</v>
      </c>
      <c r="B110" s="24" t="s">
        <v>389</v>
      </c>
      <c r="C110" s="25" t="s">
        <v>1</v>
      </c>
      <c r="D110" s="25">
        <v>31516.6</v>
      </c>
      <c r="E110" s="25">
        <v>31516.6</v>
      </c>
      <c r="F110" s="25"/>
      <c r="G110" s="25">
        <f>SUM(H110)</f>
        <v>22630</v>
      </c>
      <c r="H110" s="25">
        <v>22630</v>
      </c>
      <c r="I110" s="25"/>
      <c r="J110" s="25">
        <v>24000</v>
      </c>
      <c r="K110" s="25">
        <v>24000</v>
      </c>
      <c r="L110" s="25"/>
      <c r="M110" s="20"/>
      <c r="N110" s="20"/>
      <c r="O110" s="20"/>
      <c r="P110" s="25">
        <v>25000</v>
      </c>
      <c r="Q110" s="25">
        <v>25000</v>
      </c>
      <c r="R110" s="25"/>
      <c r="S110" s="25">
        <v>26000</v>
      </c>
      <c r="T110" s="25">
        <v>26000</v>
      </c>
      <c r="U110" s="25"/>
      <c r="V110" s="39"/>
    </row>
  </sheetData>
  <mergeCells count="23">
    <mergeCell ref="V6:V7"/>
    <mergeCell ref="M6:M7"/>
    <mergeCell ref="N6:O6"/>
    <mergeCell ref="P6:P7"/>
    <mergeCell ref="Q6:R6"/>
    <mergeCell ref="S6:S7"/>
    <mergeCell ref="T6:U6"/>
    <mergeCell ref="A3:U3"/>
    <mergeCell ref="A5:A7"/>
    <mergeCell ref="B5:B7"/>
    <mergeCell ref="C5:C7"/>
    <mergeCell ref="D5:F5"/>
    <mergeCell ref="G5:I5"/>
    <mergeCell ref="J5:L5"/>
    <mergeCell ref="M5:O5"/>
    <mergeCell ref="P5:R5"/>
    <mergeCell ref="S5:U5"/>
    <mergeCell ref="D6:D7"/>
    <mergeCell ref="E6:F6"/>
    <mergeCell ref="G6:G7"/>
    <mergeCell ref="H6:I6"/>
    <mergeCell ref="J6:J7"/>
    <mergeCell ref="K6:L6"/>
  </mergeCells>
  <pageMargins left="0" right="0" top="0" bottom="0" header="0" footer="0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zoomScale="90" zoomScaleNormal="90" workbookViewId="0">
      <selection activeCell="J23" sqref="J23"/>
    </sheetView>
  </sheetViews>
  <sheetFormatPr defaultRowHeight="10.5" x14ac:dyDescent="0.15"/>
  <cols>
    <col min="1" max="1" width="10" style="40" customWidth="1"/>
    <col min="2" max="2" width="45" style="41" customWidth="1"/>
    <col min="3" max="3" width="8.5" style="40" customWidth="1"/>
    <col min="4" max="9" width="11" style="40" customWidth="1"/>
    <col min="10" max="12" width="11" style="42" customWidth="1"/>
    <col min="13" max="15" width="11.33203125" style="42" customWidth="1"/>
    <col min="16" max="18" width="11.6640625" style="42" customWidth="1"/>
    <col min="19" max="19" width="10.1640625" style="42" customWidth="1"/>
    <col min="20" max="20" width="10.6640625" style="42" customWidth="1"/>
    <col min="21" max="21" width="10.83203125" style="42" customWidth="1"/>
    <col min="22" max="22" width="21.1640625" style="27" customWidth="1"/>
    <col min="23" max="16384" width="9.33203125" style="27"/>
  </cols>
  <sheetData>
    <row r="1" spans="1:22" ht="33" customHeight="1" x14ac:dyDescent="0.15">
      <c r="A1" s="1"/>
      <c r="B1" s="2"/>
      <c r="C1" s="1"/>
      <c r="D1" s="1"/>
      <c r="E1" s="1"/>
      <c r="F1" s="1"/>
      <c r="L1" s="52"/>
      <c r="M1" s="52"/>
      <c r="N1" s="52"/>
      <c r="O1" s="52"/>
      <c r="R1" s="52"/>
      <c r="V1" s="43" t="s">
        <v>413</v>
      </c>
    </row>
    <row r="2" spans="1:22" s="6" customFormat="1" ht="30" customHeight="1" x14ac:dyDescent="0.15">
      <c r="A2" s="101" t="s">
        <v>321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2" s="6" customFormat="1" ht="22.5" customHeight="1" thickBot="1" x14ac:dyDescent="0.2">
      <c r="A3" s="1"/>
      <c r="B3" s="2"/>
      <c r="C3" s="1"/>
      <c r="D3" s="1"/>
      <c r="E3" s="1"/>
      <c r="F3" s="1"/>
      <c r="G3" s="40"/>
      <c r="H3" s="40"/>
      <c r="I3" s="40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8" t="s">
        <v>329</v>
      </c>
    </row>
    <row r="4" spans="1:22" s="6" customFormat="1" ht="32.25" customHeight="1" x14ac:dyDescent="0.15">
      <c r="A4" s="102" t="s">
        <v>328</v>
      </c>
      <c r="B4" s="104" t="s">
        <v>416</v>
      </c>
      <c r="C4" s="106" t="s">
        <v>174</v>
      </c>
      <c r="D4" s="95" t="s">
        <v>316</v>
      </c>
      <c r="E4" s="95"/>
      <c r="F4" s="95"/>
      <c r="G4" s="96" t="s">
        <v>317</v>
      </c>
      <c r="H4" s="96"/>
      <c r="I4" s="96"/>
      <c r="J4" s="96" t="s">
        <v>234</v>
      </c>
      <c r="K4" s="96"/>
      <c r="L4" s="96"/>
      <c r="M4" s="107" t="s">
        <v>318</v>
      </c>
      <c r="N4" s="107"/>
      <c r="O4" s="107"/>
      <c r="P4" s="96" t="s">
        <v>309</v>
      </c>
      <c r="Q4" s="96"/>
      <c r="R4" s="96"/>
      <c r="S4" s="96" t="s">
        <v>319</v>
      </c>
      <c r="T4" s="96"/>
      <c r="U4" s="96"/>
      <c r="V4" s="9" t="s">
        <v>233</v>
      </c>
    </row>
    <row r="5" spans="1:22" s="6" customFormat="1" ht="24" customHeight="1" x14ac:dyDescent="0.15">
      <c r="A5" s="103"/>
      <c r="B5" s="105"/>
      <c r="C5" s="98"/>
      <c r="D5" s="98" t="s">
        <v>325</v>
      </c>
      <c r="E5" s="98" t="s">
        <v>333</v>
      </c>
      <c r="F5" s="98"/>
      <c r="G5" s="99" t="s">
        <v>325</v>
      </c>
      <c r="H5" s="99" t="s">
        <v>333</v>
      </c>
      <c r="I5" s="99"/>
      <c r="J5" s="99" t="s">
        <v>325</v>
      </c>
      <c r="K5" s="99" t="s">
        <v>333</v>
      </c>
      <c r="L5" s="99"/>
      <c r="M5" s="99" t="s">
        <v>325</v>
      </c>
      <c r="N5" s="99" t="s">
        <v>333</v>
      </c>
      <c r="O5" s="99"/>
      <c r="P5" s="99" t="s">
        <v>325</v>
      </c>
      <c r="Q5" s="99" t="s">
        <v>333</v>
      </c>
      <c r="R5" s="99"/>
      <c r="S5" s="99" t="s">
        <v>325</v>
      </c>
      <c r="T5" s="99" t="s">
        <v>333</v>
      </c>
      <c r="U5" s="99"/>
      <c r="V5" s="100" t="s">
        <v>320</v>
      </c>
    </row>
    <row r="6" spans="1:22" s="6" customFormat="1" ht="46.5" customHeight="1" x14ac:dyDescent="0.15">
      <c r="A6" s="103"/>
      <c r="B6" s="105"/>
      <c r="C6" s="98"/>
      <c r="D6" s="98"/>
      <c r="E6" s="10" t="s">
        <v>334</v>
      </c>
      <c r="F6" s="10" t="s">
        <v>403</v>
      </c>
      <c r="G6" s="99"/>
      <c r="H6" s="48" t="s">
        <v>334</v>
      </c>
      <c r="I6" s="48" t="s">
        <v>403</v>
      </c>
      <c r="J6" s="99"/>
      <c r="K6" s="48" t="s">
        <v>334</v>
      </c>
      <c r="L6" s="48" t="s">
        <v>403</v>
      </c>
      <c r="M6" s="99"/>
      <c r="N6" s="48" t="s">
        <v>334</v>
      </c>
      <c r="O6" s="48" t="s">
        <v>403</v>
      </c>
      <c r="P6" s="99"/>
      <c r="Q6" s="48" t="s">
        <v>334</v>
      </c>
      <c r="R6" s="48" t="s">
        <v>403</v>
      </c>
      <c r="S6" s="99"/>
      <c r="T6" s="48" t="s">
        <v>334</v>
      </c>
      <c r="U6" s="48" t="s">
        <v>403</v>
      </c>
      <c r="V6" s="100"/>
    </row>
    <row r="7" spans="1:22" s="6" customFormat="1" ht="20.25" customHeight="1" x14ac:dyDescent="0.15">
      <c r="A7" s="11">
        <v>1</v>
      </c>
      <c r="B7" s="12">
        <v>2</v>
      </c>
      <c r="C7" s="12">
        <v>3</v>
      </c>
      <c r="D7" s="13">
        <v>4</v>
      </c>
      <c r="E7" s="13">
        <v>5</v>
      </c>
      <c r="F7" s="13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  <c r="S7" s="81">
        <v>19</v>
      </c>
      <c r="T7" s="81">
        <v>20</v>
      </c>
      <c r="U7" s="81">
        <v>21</v>
      </c>
      <c r="V7" s="14">
        <v>22</v>
      </c>
    </row>
    <row r="8" spans="1:22" s="22" customFormat="1" ht="21.75" customHeight="1" x14ac:dyDescent="0.15">
      <c r="A8" s="28" t="s">
        <v>216</v>
      </c>
      <c r="B8" s="44" t="s">
        <v>412</v>
      </c>
      <c r="C8" s="30" t="s">
        <v>1</v>
      </c>
      <c r="D8" s="45">
        <v>26657.7</v>
      </c>
      <c r="E8" s="45">
        <v>-19412.7</v>
      </c>
      <c r="F8" s="45">
        <v>46070.5</v>
      </c>
      <c r="G8" s="34">
        <f>SUM(H8:I8)</f>
        <v>57432</v>
      </c>
      <c r="H8" s="34">
        <v>45808.4</v>
      </c>
      <c r="I8" s="34">
        <v>11623.6</v>
      </c>
      <c r="J8" s="34">
        <f>SUM(K8:L8)</f>
        <v>40000</v>
      </c>
      <c r="K8" s="34">
        <v>25000</v>
      </c>
      <c r="L8" s="34">
        <v>15000</v>
      </c>
      <c r="M8" s="34">
        <f>J8-G8</f>
        <v>-17432</v>
      </c>
      <c r="N8" s="34">
        <f>K8-H8</f>
        <v>-20808.400000000001</v>
      </c>
      <c r="O8" s="34">
        <f>L8-I8</f>
        <v>3376.3999999999996</v>
      </c>
      <c r="P8" s="34">
        <v>50000</v>
      </c>
      <c r="Q8" s="34">
        <v>30000</v>
      </c>
      <c r="R8" s="34">
        <v>20000</v>
      </c>
      <c r="S8" s="34">
        <v>60000</v>
      </c>
      <c r="T8" s="34">
        <v>35000</v>
      </c>
      <c r="U8" s="34">
        <v>25000</v>
      </c>
      <c r="V8" s="21"/>
    </row>
    <row r="9" spans="1:22" ht="12.75" customHeight="1" x14ac:dyDescent="0.15">
      <c r="A9" s="23"/>
      <c r="B9" s="24" t="s">
        <v>333</v>
      </c>
      <c r="C9" s="25"/>
      <c r="D9" s="25"/>
      <c r="E9" s="25"/>
      <c r="F9" s="25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26"/>
    </row>
    <row r="10" spans="1:22" s="22" customFormat="1" ht="21.75" customHeight="1" x14ac:dyDescent="0.15">
      <c r="A10" s="28" t="s">
        <v>217</v>
      </c>
      <c r="B10" s="44" t="s">
        <v>422</v>
      </c>
      <c r="C10" s="30" t="s">
        <v>1</v>
      </c>
      <c r="D10" s="45">
        <v>26657.7</v>
      </c>
      <c r="E10" s="45">
        <v>-19412.7</v>
      </c>
      <c r="F10" s="45">
        <v>46070.5</v>
      </c>
      <c r="G10" s="34">
        <f>SUM(H10:I10)</f>
        <v>57432</v>
      </c>
      <c r="H10" s="34">
        <v>45808.4</v>
      </c>
      <c r="I10" s="34">
        <v>11623.6</v>
      </c>
      <c r="J10" s="34">
        <f>SUM(K10:L10)</f>
        <v>40000</v>
      </c>
      <c r="K10" s="34">
        <v>25000</v>
      </c>
      <c r="L10" s="34">
        <v>15000</v>
      </c>
      <c r="M10" s="34">
        <f>J10-G10</f>
        <v>-17432</v>
      </c>
      <c r="N10" s="34">
        <f>K10-H10</f>
        <v>-20808.400000000001</v>
      </c>
      <c r="O10" s="34">
        <f>L10-I10</f>
        <v>3376.3999999999996</v>
      </c>
      <c r="P10" s="34">
        <v>50000</v>
      </c>
      <c r="Q10" s="34">
        <v>30000</v>
      </c>
      <c r="R10" s="34">
        <v>20000</v>
      </c>
      <c r="S10" s="34">
        <v>60000</v>
      </c>
      <c r="T10" s="34">
        <v>35000</v>
      </c>
      <c r="U10" s="34">
        <v>25000</v>
      </c>
      <c r="V10" s="21"/>
    </row>
    <row r="11" spans="1:22" ht="12.75" customHeight="1" x14ac:dyDescent="0.15">
      <c r="A11" s="23"/>
      <c r="B11" s="24" t="s">
        <v>333</v>
      </c>
      <c r="C11" s="25"/>
      <c r="D11" s="25"/>
      <c r="E11" s="25"/>
      <c r="F11" s="25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26"/>
    </row>
    <row r="12" spans="1:22" s="22" customFormat="1" ht="21.75" customHeight="1" x14ac:dyDescent="0.15">
      <c r="A12" s="28" t="s">
        <v>218</v>
      </c>
      <c r="B12" s="44" t="s">
        <v>420</v>
      </c>
      <c r="C12" s="30" t="s">
        <v>1</v>
      </c>
      <c r="D12" s="30"/>
      <c r="E12" s="30"/>
      <c r="F12" s="30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21"/>
    </row>
    <row r="13" spans="1:22" ht="12.75" customHeight="1" x14ac:dyDescent="0.15">
      <c r="A13" s="23"/>
      <c r="B13" s="24" t="s">
        <v>333</v>
      </c>
      <c r="C13" s="25"/>
      <c r="D13" s="25"/>
      <c r="E13" s="25"/>
      <c r="F13" s="25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26"/>
    </row>
    <row r="14" spans="1:22" ht="30" customHeight="1" x14ac:dyDescent="0.15">
      <c r="A14" s="23" t="s">
        <v>219</v>
      </c>
      <c r="B14" s="24" t="s">
        <v>421</v>
      </c>
      <c r="C14" s="25" t="s">
        <v>1</v>
      </c>
      <c r="D14" s="25"/>
      <c r="E14" s="25"/>
      <c r="F14" s="2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26"/>
    </row>
    <row r="15" spans="1:22" ht="12.75" customHeight="1" x14ac:dyDescent="0.15">
      <c r="A15" s="23"/>
      <c r="B15" s="24" t="s">
        <v>333</v>
      </c>
      <c r="C15" s="25"/>
      <c r="D15" s="25"/>
      <c r="E15" s="25"/>
      <c r="F15" s="25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26"/>
    </row>
    <row r="16" spans="1:22" ht="16.5" customHeight="1" x14ac:dyDescent="0.15">
      <c r="A16" s="23" t="s">
        <v>215</v>
      </c>
      <c r="B16" s="24" t="s">
        <v>414</v>
      </c>
      <c r="C16" s="25" t="s">
        <v>1</v>
      </c>
      <c r="D16" s="25"/>
      <c r="E16" s="25"/>
      <c r="F16" s="25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26"/>
    </row>
    <row r="17" spans="1:22" ht="17.25" customHeight="1" x14ac:dyDescent="0.15">
      <c r="A17" s="23"/>
      <c r="B17" s="24" t="s">
        <v>333</v>
      </c>
      <c r="C17" s="25"/>
      <c r="D17" s="25"/>
      <c r="E17" s="25"/>
      <c r="F17" s="25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26"/>
    </row>
    <row r="18" spans="1:22" ht="18" customHeight="1" x14ac:dyDescent="0.15">
      <c r="A18" s="23" t="s">
        <v>220</v>
      </c>
      <c r="B18" s="24" t="s">
        <v>417</v>
      </c>
      <c r="C18" s="25" t="s">
        <v>221</v>
      </c>
      <c r="D18" s="25"/>
      <c r="E18" s="25"/>
      <c r="F18" s="25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26"/>
    </row>
    <row r="19" spans="1:22" ht="18.75" customHeight="1" x14ac:dyDescent="0.15">
      <c r="A19" s="23"/>
      <c r="B19" s="24" t="s">
        <v>415</v>
      </c>
      <c r="C19" s="25"/>
      <c r="D19" s="25"/>
      <c r="E19" s="25"/>
      <c r="F19" s="25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26"/>
    </row>
    <row r="20" spans="1:22" ht="21" customHeight="1" x14ac:dyDescent="0.15">
      <c r="A20" s="23" t="s">
        <v>222</v>
      </c>
      <c r="B20" s="46" t="s">
        <v>418</v>
      </c>
      <c r="C20" s="25" t="s">
        <v>1</v>
      </c>
      <c r="D20" s="25"/>
      <c r="E20" s="25"/>
      <c r="F20" s="25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26"/>
    </row>
    <row r="21" spans="1:22" s="22" customFormat="1" ht="21.75" customHeight="1" x14ac:dyDescent="0.15">
      <c r="A21" s="28" t="s">
        <v>223</v>
      </c>
      <c r="B21" s="44" t="s">
        <v>426</v>
      </c>
      <c r="C21" s="30" t="s">
        <v>1</v>
      </c>
      <c r="D21" s="45">
        <v>26657.7</v>
      </c>
      <c r="E21" s="45">
        <v>-19412.7</v>
      </c>
      <c r="F21" s="45">
        <v>46070.5</v>
      </c>
      <c r="G21" s="34">
        <f>SUM(H21:I21)</f>
        <v>57432</v>
      </c>
      <c r="H21" s="34">
        <v>45808.4</v>
      </c>
      <c r="I21" s="34">
        <v>11623.6</v>
      </c>
      <c r="J21" s="34">
        <f>SUM(K21:L21)</f>
        <v>40000</v>
      </c>
      <c r="K21" s="34">
        <v>25000</v>
      </c>
      <c r="L21" s="34">
        <v>15000</v>
      </c>
      <c r="M21" s="34">
        <f>J21-G21</f>
        <v>-17432</v>
      </c>
      <c r="N21" s="34">
        <f>K21-H21</f>
        <v>-20808.400000000001</v>
      </c>
      <c r="O21" s="34">
        <f>L21-I21</f>
        <v>3376.3999999999996</v>
      </c>
      <c r="P21" s="34">
        <v>50000</v>
      </c>
      <c r="Q21" s="34">
        <v>30000</v>
      </c>
      <c r="R21" s="34">
        <v>20000</v>
      </c>
      <c r="S21" s="34">
        <v>60000</v>
      </c>
      <c r="T21" s="34">
        <v>35000</v>
      </c>
      <c r="U21" s="34">
        <v>25000</v>
      </c>
      <c r="V21" s="21"/>
    </row>
    <row r="22" spans="1:22" ht="12.75" customHeight="1" x14ac:dyDescent="0.15">
      <c r="A22" s="23"/>
      <c r="B22" s="24" t="s">
        <v>333</v>
      </c>
      <c r="C22" s="25"/>
      <c r="D22" s="25"/>
      <c r="E22" s="25"/>
      <c r="F22" s="25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26"/>
    </row>
    <row r="23" spans="1:22" ht="30.75" customHeight="1" x14ac:dyDescent="0.15">
      <c r="A23" s="23" t="s">
        <v>224</v>
      </c>
      <c r="B23" s="24" t="s">
        <v>419</v>
      </c>
      <c r="C23" s="25" t="s">
        <v>1</v>
      </c>
      <c r="D23" s="25"/>
      <c r="E23" s="25"/>
      <c r="F23" s="25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26"/>
    </row>
    <row r="24" spans="1:22" ht="12.75" customHeight="1" x14ac:dyDescent="0.15">
      <c r="A24" s="23"/>
      <c r="B24" s="24" t="s">
        <v>333</v>
      </c>
      <c r="C24" s="25"/>
      <c r="D24" s="25"/>
      <c r="E24" s="25"/>
      <c r="F24" s="25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26"/>
    </row>
    <row r="25" spans="1:22" ht="29.25" customHeight="1" x14ac:dyDescent="0.15">
      <c r="A25" s="23" t="s">
        <v>225</v>
      </c>
      <c r="B25" s="46" t="s">
        <v>423</v>
      </c>
      <c r="C25" s="25" t="s">
        <v>226</v>
      </c>
      <c r="D25" s="25"/>
      <c r="E25" s="25"/>
      <c r="F25" s="25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26"/>
    </row>
    <row r="26" spans="1:22" s="22" customFormat="1" ht="28.5" customHeight="1" x14ac:dyDescent="0.15">
      <c r="A26" s="28" t="s">
        <v>227</v>
      </c>
      <c r="B26" s="44" t="s">
        <v>424</v>
      </c>
      <c r="C26" s="30" t="s">
        <v>1</v>
      </c>
      <c r="D26" s="30">
        <v>156564.70000000001</v>
      </c>
      <c r="E26" s="30">
        <v>26395.599999999999</v>
      </c>
      <c r="F26" s="30">
        <v>130169</v>
      </c>
      <c r="G26" s="34">
        <f>SUM(H26:I26)</f>
        <v>57432</v>
      </c>
      <c r="H26" s="34">
        <v>45808.4</v>
      </c>
      <c r="I26" s="34">
        <v>11623.6</v>
      </c>
      <c r="J26" s="34">
        <f>SUM(K26:L26)</f>
        <v>40000</v>
      </c>
      <c r="K26" s="34">
        <v>25000</v>
      </c>
      <c r="L26" s="34">
        <v>15000</v>
      </c>
      <c r="M26" s="34">
        <f>J26-G26</f>
        <v>-17432</v>
      </c>
      <c r="N26" s="34">
        <f>K26-H26</f>
        <v>-20808.400000000001</v>
      </c>
      <c r="O26" s="34">
        <f>L26-I26</f>
        <v>3376.3999999999996</v>
      </c>
      <c r="P26" s="34">
        <v>50000</v>
      </c>
      <c r="Q26" s="34">
        <v>30000</v>
      </c>
      <c r="R26" s="34">
        <v>20000</v>
      </c>
      <c r="S26" s="34">
        <v>60000</v>
      </c>
      <c r="T26" s="34">
        <v>35000</v>
      </c>
      <c r="U26" s="34">
        <v>25000</v>
      </c>
      <c r="V26" s="21"/>
    </row>
    <row r="27" spans="1:22" ht="34.5" customHeight="1" x14ac:dyDescent="0.15">
      <c r="A27" s="47" t="s">
        <v>328</v>
      </c>
      <c r="B27" s="48" t="s">
        <v>416</v>
      </c>
      <c r="C27" s="13" t="s">
        <v>174</v>
      </c>
      <c r="D27" s="13"/>
      <c r="E27" s="13"/>
      <c r="F27" s="13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26"/>
    </row>
    <row r="28" spans="1:22" ht="12.75" customHeight="1" x14ac:dyDescent="0.15">
      <c r="A28" s="23"/>
      <c r="B28" s="24" t="s">
        <v>333</v>
      </c>
      <c r="C28" s="25"/>
      <c r="D28" s="25"/>
      <c r="E28" s="25"/>
      <c r="F28" s="2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6"/>
    </row>
    <row r="29" spans="1:22" ht="33" customHeight="1" x14ac:dyDescent="0.15">
      <c r="A29" s="23" t="s">
        <v>228</v>
      </c>
      <c r="B29" s="24" t="s">
        <v>425</v>
      </c>
      <c r="C29" s="25" t="s">
        <v>229</v>
      </c>
      <c r="D29" s="25">
        <v>26395.599999999999</v>
      </c>
      <c r="E29" s="25">
        <v>26395.599999999999</v>
      </c>
      <c r="F29" s="25" t="s">
        <v>237</v>
      </c>
      <c r="G29" s="34">
        <v>45808.4</v>
      </c>
      <c r="H29" s="34">
        <v>45808.4</v>
      </c>
      <c r="I29" s="34"/>
      <c r="J29" s="34">
        <v>25000</v>
      </c>
      <c r="K29" s="34">
        <v>25000</v>
      </c>
      <c r="L29" s="34"/>
      <c r="M29" s="34">
        <f>J29-G29</f>
        <v>-20808.400000000001</v>
      </c>
      <c r="N29" s="34">
        <f>K29-H29</f>
        <v>-20808.400000000001</v>
      </c>
      <c r="O29" s="34">
        <f>L29-I29</f>
        <v>0</v>
      </c>
      <c r="P29" s="34">
        <v>30000</v>
      </c>
      <c r="Q29" s="34">
        <v>30000</v>
      </c>
      <c r="R29" s="34"/>
      <c r="S29" s="34">
        <v>35000</v>
      </c>
      <c r="T29" s="34">
        <v>35000</v>
      </c>
      <c r="U29" s="34"/>
      <c r="V29" s="26"/>
    </row>
    <row r="30" spans="1:22" ht="18" customHeight="1" x14ac:dyDescent="0.15">
      <c r="A30" s="23"/>
      <c r="B30" s="24" t="s">
        <v>415</v>
      </c>
      <c r="C30" s="25"/>
      <c r="D30" s="25"/>
      <c r="E30" s="25"/>
      <c r="F30" s="2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26"/>
    </row>
    <row r="31" spans="1:22" ht="48.75" customHeight="1" x14ac:dyDescent="0.15">
      <c r="A31" s="23" t="s">
        <v>230</v>
      </c>
      <c r="B31" s="46" t="s">
        <v>427</v>
      </c>
      <c r="C31" s="25" t="s">
        <v>1</v>
      </c>
      <c r="D31" s="25">
        <v>26395.599999999999</v>
      </c>
      <c r="E31" s="25">
        <v>26395.599999999999</v>
      </c>
      <c r="F31" s="25" t="s">
        <v>237</v>
      </c>
      <c r="G31" s="34">
        <v>45808.4</v>
      </c>
      <c r="H31" s="34">
        <v>45808.4</v>
      </c>
      <c r="I31" s="34"/>
      <c r="J31" s="34">
        <v>25000</v>
      </c>
      <c r="K31" s="34">
        <v>25000</v>
      </c>
      <c r="L31" s="34"/>
      <c r="M31" s="34">
        <f t="shared" ref="M31:O34" si="0">J31-G31</f>
        <v>-20808.400000000001</v>
      </c>
      <c r="N31" s="34">
        <f t="shared" si="0"/>
        <v>-20808.400000000001</v>
      </c>
      <c r="O31" s="34">
        <f t="shared" si="0"/>
        <v>0</v>
      </c>
      <c r="P31" s="34">
        <v>30000</v>
      </c>
      <c r="Q31" s="34">
        <v>30000</v>
      </c>
      <c r="R31" s="34"/>
      <c r="S31" s="34">
        <v>35000</v>
      </c>
      <c r="T31" s="34">
        <v>35000</v>
      </c>
      <c r="U31" s="34"/>
      <c r="V31" s="26"/>
    </row>
    <row r="32" spans="1:22" ht="26.25" customHeight="1" x14ac:dyDescent="0.15">
      <c r="A32" s="23" t="s">
        <v>231</v>
      </c>
      <c r="B32" s="46" t="s">
        <v>428</v>
      </c>
      <c r="C32" s="25" t="s">
        <v>1</v>
      </c>
      <c r="D32" s="25"/>
      <c r="E32" s="25"/>
      <c r="F32" s="25" t="s">
        <v>237</v>
      </c>
      <c r="G32" s="34">
        <v>0</v>
      </c>
      <c r="H32" s="34">
        <v>0</v>
      </c>
      <c r="I32" s="34"/>
      <c r="J32" s="34"/>
      <c r="K32" s="34"/>
      <c r="L32" s="34"/>
      <c r="M32" s="34">
        <f t="shared" si="0"/>
        <v>0</v>
      </c>
      <c r="N32" s="34">
        <f t="shared" si="0"/>
        <v>0</v>
      </c>
      <c r="O32" s="34">
        <f t="shared" si="0"/>
        <v>0</v>
      </c>
      <c r="P32" s="34"/>
      <c r="Q32" s="34"/>
      <c r="R32" s="34"/>
      <c r="S32" s="34"/>
      <c r="T32" s="34"/>
      <c r="U32" s="34"/>
      <c r="V32" s="26"/>
    </row>
    <row r="33" spans="1:22" ht="42" customHeight="1" x14ac:dyDescent="0.15">
      <c r="A33" s="23">
        <v>8194</v>
      </c>
      <c r="B33" s="46" t="s">
        <v>238</v>
      </c>
      <c r="C33" s="25">
        <v>9321</v>
      </c>
      <c r="D33" s="25">
        <v>26395.599999999999</v>
      </c>
      <c r="E33" s="25">
        <v>26395.599999999999</v>
      </c>
      <c r="F33" s="25" t="s">
        <v>237</v>
      </c>
      <c r="G33" s="34">
        <v>45808.4</v>
      </c>
      <c r="H33" s="34">
        <v>45808.4</v>
      </c>
      <c r="I33" s="34"/>
      <c r="J33" s="34">
        <v>25000</v>
      </c>
      <c r="K33" s="34">
        <v>25000</v>
      </c>
      <c r="L33" s="34"/>
      <c r="M33" s="34">
        <f t="shared" si="0"/>
        <v>-20808.400000000001</v>
      </c>
      <c r="N33" s="34">
        <f t="shared" si="0"/>
        <v>-20808.400000000001</v>
      </c>
      <c r="O33" s="34">
        <f t="shared" si="0"/>
        <v>0</v>
      </c>
      <c r="P33" s="34">
        <v>30000</v>
      </c>
      <c r="Q33" s="34">
        <v>30000</v>
      </c>
      <c r="R33" s="34"/>
      <c r="S33" s="34">
        <v>35000</v>
      </c>
      <c r="T33" s="34">
        <v>35000</v>
      </c>
      <c r="U33" s="34"/>
      <c r="V33" s="26"/>
    </row>
    <row r="34" spans="1:22" ht="32.25" customHeight="1" x14ac:dyDescent="0.15">
      <c r="A34" s="23">
        <v>8196</v>
      </c>
      <c r="B34" s="24" t="s">
        <v>429</v>
      </c>
      <c r="C34" s="25" t="s">
        <v>232</v>
      </c>
      <c r="D34" s="25">
        <v>130169</v>
      </c>
      <c r="E34" s="25">
        <v>0</v>
      </c>
      <c r="F34" s="25">
        <v>130169</v>
      </c>
      <c r="G34" s="34">
        <v>11623.6</v>
      </c>
      <c r="H34" s="34"/>
      <c r="I34" s="34">
        <v>11623.6</v>
      </c>
      <c r="J34" s="34">
        <v>15000</v>
      </c>
      <c r="K34" s="34"/>
      <c r="L34" s="34">
        <v>15000</v>
      </c>
      <c r="M34" s="34">
        <f t="shared" si="0"/>
        <v>3376.3999999999996</v>
      </c>
      <c r="N34" s="34">
        <f t="shared" si="0"/>
        <v>0</v>
      </c>
      <c r="O34" s="34">
        <f t="shared" si="0"/>
        <v>3376.3999999999996</v>
      </c>
      <c r="P34" s="34">
        <v>20000</v>
      </c>
      <c r="Q34" s="34"/>
      <c r="R34" s="34">
        <v>20000</v>
      </c>
      <c r="S34" s="34">
        <v>25000</v>
      </c>
      <c r="T34" s="34"/>
      <c r="U34" s="34">
        <v>25000</v>
      </c>
      <c r="V34" s="26"/>
    </row>
    <row r="35" spans="1:22" ht="24" customHeight="1" x14ac:dyDescent="0.15">
      <c r="A35" s="23"/>
      <c r="B35" s="24" t="s">
        <v>415</v>
      </c>
      <c r="C35" s="25"/>
      <c r="D35" s="25"/>
      <c r="E35" s="25"/>
      <c r="F35" s="25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26"/>
    </row>
    <row r="36" spans="1:22" ht="36.75" customHeight="1" x14ac:dyDescent="0.15">
      <c r="A36" s="35">
        <v>8197</v>
      </c>
      <c r="B36" s="49" t="s">
        <v>430</v>
      </c>
      <c r="C36" s="37" t="s">
        <v>1</v>
      </c>
      <c r="D36" s="25">
        <v>130169</v>
      </c>
      <c r="E36" s="25" t="s">
        <v>237</v>
      </c>
      <c r="F36" s="25">
        <v>130169</v>
      </c>
      <c r="G36" s="34">
        <v>11623.6</v>
      </c>
      <c r="H36" s="34"/>
      <c r="I36" s="34">
        <v>11623.6</v>
      </c>
      <c r="J36" s="34">
        <v>15000</v>
      </c>
      <c r="K36" s="34"/>
      <c r="L36" s="34">
        <v>15000</v>
      </c>
      <c r="M36" s="34">
        <f t="shared" ref="M36:O37" si="1">J36-G36</f>
        <v>3376.3999999999996</v>
      </c>
      <c r="N36" s="34">
        <f t="shared" si="1"/>
        <v>0</v>
      </c>
      <c r="O36" s="34">
        <f t="shared" si="1"/>
        <v>3376.3999999999996</v>
      </c>
      <c r="P36" s="34">
        <v>20000</v>
      </c>
      <c r="Q36" s="34"/>
      <c r="R36" s="34">
        <v>20000</v>
      </c>
      <c r="S36" s="34">
        <v>25000</v>
      </c>
      <c r="T36" s="34"/>
      <c r="U36" s="34">
        <v>25000</v>
      </c>
      <c r="V36" s="38"/>
    </row>
    <row r="37" spans="1:22" ht="43.5" customHeight="1" x14ac:dyDescent="0.15">
      <c r="A37" s="25">
        <v>8198</v>
      </c>
      <c r="B37" s="46" t="s">
        <v>239</v>
      </c>
      <c r="C37" s="25" t="s">
        <v>240</v>
      </c>
      <c r="D37" s="25">
        <v>130169</v>
      </c>
      <c r="E37" s="37" t="s">
        <v>237</v>
      </c>
      <c r="F37" s="25">
        <v>130169</v>
      </c>
      <c r="G37" s="34">
        <v>11623.6</v>
      </c>
      <c r="H37" s="88"/>
      <c r="I37" s="34">
        <v>11623.6</v>
      </c>
      <c r="J37" s="88">
        <v>15000</v>
      </c>
      <c r="K37" s="88"/>
      <c r="L37" s="88">
        <v>15000</v>
      </c>
      <c r="M37" s="34">
        <f t="shared" si="1"/>
        <v>3376.3999999999996</v>
      </c>
      <c r="N37" s="34">
        <f t="shared" si="1"/>
        <v>0</v>
      </c>
      <c r="O37" s="34">
        <f t="shared" si="1"/>
        <v>3376.3999999999996</v>
      </c>
      <c r="P37" s="88">
        <v>20000</v>
      </c>
      <c r="Q37" s="88"/>
      <c r="R37" s="88">
        <v>20000</v>
      </c>
      <c r="S37" s="88">
        <v>25000</v>
      </c>
      <c r="T37" s="88"/>
      <c r="U37" s="88">
        <v>25000</v>
      </c>
      <c r="V37" s="39"/>
    </row>
    <row r="38" spans="1:22" ht="41.25" customHeight="1" x14ac:dyDescent="0.15">
      <c r="A38" s="25">
        <v>8200</v>
      </c>
      <c r="B38" s="24" t="s">
        <v>241</v>
      </c>
      <c r="C38" s="25"/>
      <c r="D38" s="25"/>
      <c r="E38" s="25" t="s">
        <v>237</v>
      </c>
      <c r="F38" s="25"/>
      <c r="G38" s="50">
        <v>0</v>
      </c>
      <c r="H38" s="50"/>
      <c r="I38" s="50">
        <v>0</v>
      </c>
      <c r="J38" s="50"/>
      <c r="K38" s="50"/>
      <c r="L38" s="50"/>
      <c r="M38" s="34"/>
      <c r="N38" s="34"/>
      <c r="O38" s="34"/>
      <c r="P38" s="50"/>
      <c r="Q38" s="50"/>
      <c r="R38" s="50"/>
      <c r="S38" s="50"/>
      <c r="T38" s="50"/>
      <c r="U38" s="50"/>
      <c r="V38" s="39"/>
    </row>
    <row r="39" spans="1:22" ht="50.25" customHeight="1" x14ac:dyDescent="0.15">
      <c r="A39" s="25">
        <v>8203</v>
      </c>
      <c r="B39" s="24" t="s">
        <v>242</v>
      </c>
      <c r="C39" s="25"/>
      <c r="D39" s="25">
        <v>129906.9</v>
      </c>
      <c r="E39" s="25">
        <v>45808.4</v>
      </c>
      <c r="F39" s="25">
        <v>-84098.5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39"/>
    </row>
    <row r="40" spans="1:22" x14ac:dyDescent="0.15">
      <c r="G40" s="42"/>
      <c r="H40" s="42"/>
      <c r="I40" s="42"/>
    </row>
    <row r="41" spans="1:22" x14ac:dyDescent="0.15">
      <c r="G41" s="42"/>
      <c r="H41" s="42"/>
      <c r="I41" s="42"/>
    </row>
    <row r="42" spans="1:22" x14ac:dyDescent="0.15">
      <c r="G42" s="42"/>
      <c r="H42" s="42"/>
      <c r="I42" s="42"/>
    </row>
    <row r="43" spans="1:22" x14ac:dyDescent="0.15">
      <c r="G43" s="42"/>
      <c r="H43" s="42"/>
      <c r="I43" s="42"/>
    </row>
    <row r="44" spans="1:22" x14ac:dyDescent="0.15">
      <c r="G44" s="42"/>
      <c r="H44" s="42"/>
      <c r="I44" s="42"/>
    </row>
    <row r="45" spans="1:22" x14ac:dyDescent="0.15">
      <c r="G45" s="42"/>
      <c r="H45" s="42"/>
      <c r="I45" s="42"/>
    </row>
    <row r="46" spans="1:22" x14ac:dyDescent="0.15">
      <c r="G46" s="42"/>
      <c r="H46" s="42"/>
      <c r="I46" s="42"/>
    </row>
    <row r="47" spans="1:22" x14ac:dyDescent="0.15">
      <c r="G47" s="42"/>
      <c r="H47" s="42"/>
      <c r="I47" s="42"/>
    </row>
    <row r="48" spans="1:22" x14ac:dyDescent="0.15">
      <c r="G48" s="42"/>
      <c r="H48" s="42"/>
      <c r="I48" s="42"/>
    </row>
    <row r="49" spans="7:9" x14ac:dyDescent="0.15">
      <c r="G49" s="42"/>
      <c r="H49" s="42"/>
      <c r="I49" s="42"/>
    </row>
    <row r="50" spans="7:9" x14ac:dyDescent="0.15">
      <c r="G50" s="42"/>
      <c r="H50" s="42"/>
      <c r="I50" s="42"/>
    </row>
    <row r="51" spans="7:9" x14ac:dyDescent="0.15">
      <c r="G51" s="42"/>
      <c r="H51" s="42"/>
      <c r="I51" s="42"/>
    </row>
    <row r="52" spans="7:9" x14ac:dyDescent="0.15">
      <c r="G52" s="42"/>
      <c r="H52" s="42"/>
      <c r="I52" s="42"/>
    </row>
    <row r="53" spans="7:9" x14ac:dyDescent="0.15">
      <c r="G53" s="42"/>
      <c r="H53" s="42"/>
      <c r="I53" s="42"/>
    </row>
    <row r="54" spans="7:9" x14ac:dyDescent="0.15">
      <c r="G54" s="42"/>
      <c r="H54" s="42"/>
      <c r="I54" s="42"/>
    </row>
    <row r="55" spans="7:9" x14ac:dyDescent="0.15">
      <c r="G55" s="42"/>
      <c r="H55" s="42"/>
      <c r="I55" s="42"/>
    </row>
    <row r="56" spans="7:9" x14ac:dyDescent="0.15">
      <c r="G56" s="42"/>
      <c r="H56" s="42"/>
      <c r="I56" s="42"/>
    </row>
    <row r="57" spans="7:9" x14ac:dyDescent="0.15">
      <c r="G57" s="42"/>
      <c r="H57" s="42"/>
      <c r="I57" s="42"/>
    </row>
    <row r="58" spans="7:9" x14ac:dyDescent="0.15">
      <c r="G58" s="42"/>
      <c r="H58" s="42"/>
      <c r="I58" s="42"/>
    </row>
    <row r="59" spans="7:9" x14ac:dyDescent="0.15">
      <c r="G59" s="42"/>
      <c r="H59" s="42"/>
      <c r="I59" s="42"/>
    </row>
    <row r="60" spans="7:9" x14ac:dyDescent="0.15">
      <c r="G60" s="42"/>
      <c r="H60" s="42"/>
      <c r="I60" s="42"/>
    </row>
    <row r="61" spans="7:9" x14ac:dyDescent="0.15">
      <c r="G61" s="42"/>
      <c r="H61" s="42"/>
      <c r="I61" s="42"/>
    </row>
    <row r="62" spans="7:9" x14ac:dyDescent="0.15">
      <c r="G62" s="42"/>
      <c r="H62" s="42"/>
      <c r="I62" s="42"/>
    </row>
    <row r="63" spans="7:9" x14ac:dyDescent="0.15">
      <c r="G63" s="42"/>
      <c r="H63" s="42"/>
      <c r="I63" s="42"/>
    </row>
    <row r="64" spans="7:9" x14ac:dyDescent="0.15">
      <c r="G64" s="42"/>
      <c r="H64" s="42"/>
      <c r="I64" s="42"/>
    </row>
    <row r="65" spans="7:9" x14ac:dyDescent="0.15">
      <c r="G65" s="42"/>
      <c r="H65" s="42"/>
      <c r="I65" s="42"/>
    </row>
    <row r="66" spans="7:9" x14ac:dyDescent="0.15">
      <c r="G66" s="42"/>
      <c r="H66" s="42"/>
      <c r="I66" s="42"/>
    </row>
    <row r="67" spans="7:9" x14ac:dyDescent="0.15">
      <c r="G67" s="42"/>
      <c r="H67" s="42"/>
      <c r="I67" s="42"/>
    </row>
    <row r="68" spans="7:9" x14ac:dyDescent="0.15">
      <c r="G68" s="42"/>
      <c r="H68" s="42"/>
      <c r="I68" s="42"/>
    </row>
    <row r="69" spans="7:9" x14ac:dyDescent="0.15">
      <c r="G69" s="42"/>
      <c r="H69" s="42"/>
      <c r="I69" s="42"/>
    </row>
    <row r="70" spans="7:9" x14ac:dyDescent="0.15">
      <c r="G70" s="42"/>
      <c r="H70" s="42"/>
      <c r="I70" s="42"/>
    </row>
    <row r="71" spans="7:9" x14ac:dyDescent="0.15">
      <c r="G71" s="42"/>
      <c r="H71" s="42"/>
      <c r="I71" s="42"/>
    </row>
    <row r="72" spans="7:9" x14ac:dyDescent="0.15">
      <c r="G72" s="42"/>
      <c r="H72" s="42"/>
      <c r="I72" s="42"/>
    </row>
    <row r="73" spans="7:9" x14ac:dyDescent="0.15">
      <c r="G73" s="42"/>
      <c r="H73" s="42"/>
      <c r="I73" s="42"/>
    </row>
    <row r="74" spans="7:9" x14ac:dyDescent="0.15">
      <c r="G74" s="42"/>
      <c r="H74" s="42"/>
      <c r="I74" s="42"/>
    </row>
    <row r="75" spans="7:9" x14ac:dyDescent="0.15">
      <c r="G75" s="42"/>
      <c r="H75" s="42"/>
      <c r="I75" s="42"/>
    </row>
    <row r="76" spans="7:9" x14ac:dyDescent="0.15">
      <c r="G76" s="42"/>
      <c r="H76" s="42"/>
      <c r="I76" s="42"/>
    </row>
    <row r="77" spans="7:9" x14ac:dyDescent="0.15">
      <c r="G77" s="42"/>
      <c r="H77" s="42"/>
      <c r="I77" s="42"/>
    </row>
    <row r="78" spans="7:9" x14ac:dyDescent="0.15">
      <c r="G78" s="42"/>
      <c r="H78" s="42"/>
      <c r="I78" s="42"/>
    </row>
    <row r="79" spans="7:9" x14ac:dyDescent="0.15">
      <c r="G79" s="42"/>
      <c r="H79" s="42"/>
      <c r="I79" s="42"/>
    </row>
    <row r="80" spans="7:9" x14ac:dyDescent="0.15">
      <c r="G80" s="42"/>
      <c r="H80" s="42"/>
      <c r="I80" s="42"/>
    </row>
    <row r="81" spans="7:9" x14ac:dyDescent="0.15">
      <c r="G81" s="42"/>
      <c r="H81" s="42"/>
      <c r="I81" s="42"/>
    </row>
    <row r="82" spans="7:9" x14ac:dyDescent="0.15">
      <c r="G82" s="42"/>
      <c r="H82" s="42"/>
      <c r="I82" s="42"/>
    </row>
    <row r="83" spans="7:9" x14ac:dyDescent="0.15">
      <c r="G83" s="42"/>
      <c r="H83" s="42"/>
      <c r="I83" s="42"/>
    </row>
    <row r="84" spans="7:9" x14ac:dyDescent="0.15">
      <c r="G84" s="42"/>
      <c r="H84" s="42"/>
      <c r="I84" s="42"/>
    </row>
    <row r="85" spans="7:9" x14ac:dyDescent="0.15">
      <c r="G85" s="42"/>
      <c r="H85" s="42"/>
      <c r="I85" s="42"/>
    </row>
    <row r="86" spans="7:9" x14ac:dyDescent="0.15">
      <c r="G86" s="42"/>
      <c r="H86" s="42"/>
      <c r="I86" s="42"/>
    </row>
    <row r="87" spans="7:9" x14ac:dyDescent="0.15">
      <c r="G87" s="42"/>
      <c r="H87" s="42"/>
      <c r="I87" s="42"/>
    </row>
    <row r="88" spans="7:9" x14ac:dyDescent="0.15">
      <c r="G88" s="42"/>
      <c r="H88" s="42"/>
      <c r="I88" s="42"/>
    </row>
    <row r="89" spans="7:9" x14ac:dyDescent="0.15">
      <c r="G89" s="42"/>
      <c r="H89" s="42"/>
      <c r="I89" s="42"/>
    </row>
    <row r="90" spans="7:9" x14ac:dyDescent="0.15">
      <c r="G90" s="42"/>
      <c r="H90" s="42"/>
      <c r="I90" s="42"/>
    </row>
    <row r="91" spans="7:9" x14ac:dyDescent="0.15">
      <c r="G91" s="42"/>
      <c r="H91" s="42"/>
      <c r="I91" s="42"/>
    </row>
    <row r="92" spans="7:9" x14ac:dyDescent="0.15">
      <c r="G92" s="42"/>
      <c r="H92" s="42"/>
      <c r="I92" s="42"/>
    </row>
    <row r="93" spans="7:9" x14ac:dyDescent="0.15">
      <c r="G93" s="42"/>
      <c r="H93" s="42"/>
      <c r="I93" s="42"/>
    </row>
    <row r="94" spans="7:9" x14ac:dyDescent="0.15">
      <c r="G94" s="42"/>
      <c r="H94" s="42"/>
      <c r="I94" s="42"/>
    </row>
    <row r="95" spans="7:9" x14ac:dyDescent="0.15">
      <c r="G95" s="42"/>
      <c r="H95" s="42"/>
      <c r="I95" s="42"/>
    </row>
  </sheetData>
  <mergeCells count="23">
    <mergeCell ref="K5:L5"/>
    <mergeCell ref="A2:U2"/>
    <mergeCell ref="A4:A6"/>
    <mergeCell ref="B4:B6"/>
    <mergeCell ref="C4:C6"/>
    <mergeCell ref="D4:F4"/>
    <mergeCell ref="G4:I4"/>
    <mergeCell ref="J4:L4"/>
    <mergeCell ref="M4:O4"/>
    <mergeCell ref="P4:R4"/>
    <mergeCell ref="S4:U4"/>
    <mergeCell ref="D5:D6"/>
    <mergeCell ref="E5:F5"/>
    <mergeCell ref="G5:G6"/>
    <mergeCell ref="H5:I5"/>
    <mergeCell ref="J5:J6"/>
    <mergeCell ref="V5:V6"/>
    <mergeCell ref="M5:M6"/>
    <mergeCell ref="N5:O5"/>
    <mergeCell ref="P5:P6"/>
    <mergeCell ref="Q5:R5"/>
    <mergeCell ref="S5:S6"/>
    <mergeCell ref="T5:U5"/>
  </mergeCells>
  <pageMargins left="0" right="0" top="0" bottom="0" header="0" footer="0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4"/>
  <sheetViews>
    <sheetView tabSelected="1" topLeftCell="A7" zoomScale="80" zoomScaleNormal="80" workbookViewId="0">
      <selection activeCell="U2" sqref="U2"/>
    </sheetView>
  </sheetViews>
  <sheetFormatPr defaultRowHeight="10.5" x14ac:dyDescent="0.15"/>
  <cols>
    <col min="1" max="3" width="5.6640625" style="40" customWidth="1"/>
    <col min="4" max="4" width="5.6640625" style="52" customWidth="1"/>
    <col min="5" max="5" width="50" style="80" customWidth="1"/>
    <col min="6" max="6" width="8.6640625" style="52" customWidth="1"/>
    <col min="7" max="7" width="14.6640625" style="52" customWidth="1"/>
    <col min="8" max="8" width="14.83203125" style="52" customWidth="1"/>
    <col min="9" max="9" width="16.83203125" style="52" customWidth="1"/>
    <col min="10" max="10" width="15.5" style="52" customWidth="1"/>
    <col min="11" max="11" width="16.1640625" style="52" customWidth="1"/>
    <col min="12" max="12" width="13" style="52" customWidth="1"/>
    <col min="13" max="13" width="14.83203125" style="42" customWidth="1"/>
    <col min="14" max="14" width="15.6640625" style="42" customWidth="1"/>
    <col min="15" max="15" width="15.33203125" style="42" customWidth="1"/>
    <col min="16" max="18" width="11.33203125" style="42" customWidth="1"/>
    <col min="19" max="19" width="14.6640625" style="42" customWidth="1"/>
    <col min="20" max="21" width="14.33203125" style="42" customWidth="1"/>
    <col min="22" max="22" width="15.33203125" style="42" customWidth="1"/>
    <col min="23" max="24" width="14.5" style="42" customWidth="1"/>
    <col min="25" max="25" width="24.6640625" style="27" customWidth="1"/>
    <col min="26" max="16384" width="9.33203125" style="27"/>
  </cols>
  <sheetData>
    <row r="1" spans="1:25" ht="15.75" customHeight="1" x14ac:dyDescent="0.15">
      <c r="A1" s="1"/>
      <c r="B1" s="1"/>
      <c r="C1" s="1"/>
      <c r="D1" s="4"/>
      <c r="E1" s="51"/>
      <c r="F1" s="4"/>
      <c r="O1" s="52"/>
      <c r="P1" s="52"/>
      <c r="Q1" s="52"/>
      <c r="R1" s="52"/>
      <c r="U1" s="52"/>
      <c r="Y1" s="82" t="s">
        <v>433</v>
      </c>
    </row>
    <row r="2" spans="1:25" s="114" customFormat="1" ht="53.25" customHeight="1" thickBot="1" x14ac:dyDescent="0.2">
      <c r="A2" s="113" t="s">
        <v>322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ht="33.75" customHeight="1" x14ac:dyDescent="0.15">
      <c r="A3" s="91" t="s">
        <v>328</v>
      </c>
      <c r="B3" s="93" t="s">
        <v>431</v>
      </c>
      <c r="C3" s="93" t="s">
        <v>449</v>
      </c>
      <c r="D3" s="93" t="s">
        <v>432</v>
      </c>
      <c r="E3" s="97" t="s">
        <v>450</v>
      </c>
      <c r="F3" s="110" t="s">
        <v>327</v>
      </c>
      <c r="G3" s="96" t="s">
        <v>316</v>
      </c>
      <c r="H3" s="96"/>
      <c r="I3" s="96"/>
      <c r="J3" s="96" t="s">
        <v>317</v>
      </c>
      <c r="K3" s="96"/>
      <c r="L3" s="96"/>
      <c r="M3" s="96" t="s">
        <v>234</v>
      </c>
      <c r="N3" s="96"/>
      <c r="O3" s="96"/>
      <c r="P3" s="107" t="s">
        <v>318</v>
      </c>
      <c r="Q3" s="107"/>
      <c r="R3" s="107"/>
      <c r="S3" s="96" t="s">
        <v>309</v>
      </c>
      <c r="T3" s="96"/>
      <c r="U3" s="96"/>
      <c r="V3" s="96" t="s">
        <v>319</v>
      </c>
      <c r="W3" s="96"/>
      <c r="X3" s="96"/>
      <c r="Y3" s="83" t="s">
        <v>233</v>
      </c>
    </row>
    <row r="4" spans="1:25" ht="18.75" customHeight="1" x14ac:dyDescent="0.15">
      <c r="A4" s="92"/>
      <c r="B4" s="94"/>
      <c r="C4" s="94"/>
      <c r="D4" s="94"/>
      <c r="E4" s="109"/>
      <c r="F4" s="111"/>
      <c r="G4" s="99" t="s">
        <v>325</v>
      </c>
      <c r="H4" s="99" t="s">
        <v>333</v>
      </c>
      <c r="I4" s="99"/>
      <c r="J4" s="99" t="s">
        <v>325</v>
      </c>
      <c r="K4" s="99" t="s">
        <v>333</v>
      </c>
      <c r="L4" s="99"/>
      <c r="M4" s="99" t="s">
        <v>325</v>
      </c>
      <c r="N4" s="99" t="s">
        <v>333</v>
      </c>
      <c r="O4" s="99"/>
      <c r="P4" s="99" t="s">
        <v>325</v>
      </c>
      <c r="Q4" s="99" t="s">
        <v>333</v>
      </c>
      <c r="R4" s="99"/>
      <c r="S4" s="99" t="s">
        <v>325</v>
      </c>
      <c r="T4" s="99" t="s">
        <v>333</v>
      </c>
      <c r="U4" s="99"/>
      <c r="V4" s="99" t="s">
        <v>325</v>
      </c>
      <c r="W4" s="99" t="s">
        <v>333</v>
      </c>
      <c r="X4" s="99"/>
      <c r="Y4" s="108" t="s">
        <v>320</v>
      </c>
    </row>
    <row r="5" spans="1:25" ht="42" customHeight="1" x14ac:dyDescent="0.15">
      <c r="A5" s="92"/>
      <c r="B5" s="94"/>
      <c r="C5" s="94"/>
      <c r="D5" s="94"/>
      <c r="E5" s="109"/>
      <c r="F5" s="112"/>
      <c r="G5" s="99"/>
      <c r="H5" s="48" t="s">
        <v>334</v>
      </c>
      <c r="I5" s="48" t="s">
        <v>403</v>
      </c>
      <c r="J5" s="99"/>
      <c r="K5" s="48" t="s">
        <v>334</v>
      </c>
      <c r="L5" s="48" t="s">
        <v>403</v>
      </c>
      <c r="M5" s="99"/>
      <c r="N5" s="48" t="s">
        <v>334</v>
      </c>
      <c r="O5" s="48" t="s">
        <v>403</v>
      </c>
      <c r="P5" s="99"/>
      <c r="Q5" s="48" t="s">
        <v>334</v>
      </c>
      <c r="R5" s="48" t="s">
        <v>403</v>
      </c>
      <c r="S5" s="99"/>
      <c r="T5" s="48" t="s">
        <v>334</v>
      </c>
      <c r="U5" s="48" t="s">
        <v>403</v>
      </c>
      <c r="V5" s="99"/>
      <c r="W5" s="48" t="s">
        <v>334</v>
      </c>
      <c r="X5" s="48" t="s">
        <v>403</v>
      </c>
      <c r="Y5" s="108"/>
    </row>
    <row r="6" spans="1:25" ht="15" customHeight="1" x14ac:dyDescent="0.15">
      <c r="A6" s="53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5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55">
        <v>15</v>
      </c>
      <c r="P6" s="55">
        <v>16</v>
      </c>
      <c r="Q6" s="55">
        <v>17</v>
      </c>
      <c r="R6" s="55">
        <v>18</v>
      </c>
      <c r="S6" s="55">
        <v>19</v>
      </c>
      <c r="T6" s="55">
        <v>20</v>
      </c>
      <c r="U6" s="55">
        <v>21</v>
      </c>
      <c r="V6" s="55">
        <v>22</v>
      </c>
      <c r="W6" s="55">
        <v>23</v>
      </c>
      <c r="X6" s="55">
        <v>24</v>
      </c>
      <c r="Y6" s="84">
        <v>22</v>
      </c>
    </row>
    <row r="7" spans="1:25" s="22" customFormat="1" ht="21" customHeight="1" x14ac:dyDescent="0.15">
      <c r="A7" s="47" t="s">
        <v>1</v>
      </c>
      <c r="B7" s="13" t="s">
        <v>1</v>
      </c>
      <c r="C7" s="13" t="s">
        <v>1</v>
      </c>
      <c r="D7" s="13" t="s">
        <v>1</v>
      </c>
      <c r="E7" s="56" t="s">
        <v>434</v>
      </c>
      <c r="F7" s="57"/>
      <c r="G7" s="85">
        <f>SUM(H7+I7-319611)</f>
        <v>2940517.3999999994</v>
      </c>
      <c r="H7" s="57">
        <f>SUM(H8+H108+H132+H157+H188+H225+H235+H279+H310+H327)</f>
        <v>1408619.0999999999</v>
      </c>
      <c r="I7" s="57">
        <f>SUM(I8+I108+I132+I157+I188+I225+I235+I279+I310)</f>
        <v>1851509.2999999998</v>
      </c>
      <c r="J7" s="85">
        <f>SUM(K7+L7-320000)</f>
        <v>1634065.9</v>
      </c>
      <c r="K7" s="57">
        <f>SUM(K8+K108+K132+K157+K188+K225+K235+K279+K310+K327)</f>
        <v>1622442.3</v>
      </c>
      <c r="L7" s="57">
        <f>SUM(L8+L108+L132+L157+L188+L225+L235+L279+L310)</f>
        <v>331623.59999999998</v>
      </c>
      <c r="M7" s="85">
        <f>SUM(N7+O7-350000)</f>
        <v>1774168.5</v>
      </c>
      <c r="N7" s="57">
        <f>SUM(N8+N108+N132+N157+N188+N225+N235+N279+N310+N327)</f>
        <v>1759168.5</v>
      </c>
      <c r="O7" s="57">
        <f>SUM(O8+O108+O132+O157+O188+O225+O235+O279+O310)</f>
        <v>365000</v>
      </c>
      <c r="P7" s="34">
        <f>M7-J7</f>
        <v>140102.60000000009</v>
      </c>
      <c r="Q7" s="34">
        <f>N7-K7</f>
        <v>136726.19999999995</v>
      </c>
      <c r="R7" s="34">
        <f>O7-L7</f>
        <v>33376.400000000023</v>
      </c>
      <c r="S7" s="85">
        <f>SUM(T7+U7-380000)</f>
        <v>1936327.5</v>
      </c>
      <c r="T7" s="57">
        <f>SUM(T8+T108+T132+T157+T188+T225+T235+T279+T310+T327)</f>
        <v>1916327.5</v>
      </c>
      <c r="U7" s="57">
        <f>SUM(U8+U108+U132+U157+U188+U225+U235+U279+U310)</f>
        <v>400000</v>
      </c>
      <c r="V7" s="85">
        <f>SUM(W7+X7-400000)</f>
        <v>2110613.4</v>
      </c>
      <c r="W7" s="57">
        <f>SUM(W8+W108+W132+W157+W188+W225+W235+W279+W310+W327)</f>
        <v>2085613.4</v>
      </c>
      <c r="X7" s="57">
        <f>SUM(X8+X108+X132+X157+X188+X225+X235+X279+X310)</f>
        <v>425000</v>
      </c>
      <c r="Y7" s="21"/>
    </row>
    <row r="8" spans="1:25" s="22" customFormat="1" ht="30.75" customHeight="1" x14ac:dyDescent="0.15">
      <c r="A8" s="47" t="s">
        <v>96</v>
      </c>
      <c r="B8" s="13" t="s">
        <v>97</v>
      </c>
      <c r="C8" s="13" t="s">
        <v>98</v>
      </c>
      <c r="D8" s="13" t="s">
        <v>98</v>
      </c>
      <c r="E8" s="56" t="s">
        <v>440</v>
      </c>
      <c r="F8" s="57"/>
      <c r="G8" s="56">
        <f>SUM(H8:I8)</f>
        <v>721085.60000000009</v>
      </c>
      <c r="H8" s="56">
        <f>SUM(H9+H54+H70)</f>
        <v>356881.20000000007</v>
      </c>
      <c r="I8" s="56">
        <f>SUM(I9+I54+I70)</f>
        <v>364204.39999999997</v>
      </c>
      <c r="J8" s="56">
        <f>SUM(K8:L8)</f>
        <v>667835.4</v>
      </c>
      <c r="K8" s="56">
        <f>SUM(K9+K54+K70)</f>
        <v>438377.3</v>
      </c>
      <c r="L8" s="56">
        <f>SUM(L9+L54+L70)</f>
        <v>229458.1</v>
      </c>
      <c r="M8" s="56">
        <f>SUM(N8:O8)</f>
        <v>728950.5</v>
      </c>
      <c r="N8" s="56">
        <f>SUM(N9+N54+N70)</f>
        <v>488418.5</v>
      </c>
      <c r="O8" s="56">
        <f>SUM(O9+O54+O70)</f>
        <v>240532</v>
      </c>
      <c r="P8" s="34"/>
      <c r="Q8" s="34"/>
      <c r="R8" s="34"/>
      <c r="S8" s="56">
        <f>SUM(T8:U8)</f>
        <v>813527.5</v>
      </c>
      <c r="T8" s="56">
        <f>SUM(T9+T54+T70)</f>
        <v>546527.5</v>
      </c>
      <c r="U8" s="56">
        <f>SUM(U9+U54+U70)</f>
        <v>267000</v>
      </c>
      <c r="V8" s="56">
        <f>SUM(W8:X8)</f>
        <v>899845.4</v>
      </c>
      <c r="W8" s="56">
        <f>SUM(W9+W54+W70)</f>
        <v>606313.4</v>
      </c>
      <c r="X8" s="56">
        <f>SUM(X9+X54+X70)</f>
        <v>293532</v>
      </c>
      <c r="Y8" s="21"/>
    </row>
    <row r="9" spans="1:25" ht="49.5" customHeight="1" x14ac:dyDescent="0.15">
      <c r="A9" s="47" t="s">
        <v>99</v>
      </c>
      <c r="B9" s="13" t="s">
        <v>97</v>
      </c>
      <c r="C9" s="13" t="s">
        <v>100</v>
      </c>
      <c r="D9" s="13" t="s">
        <v>98</v>
      </c>
      <c r="E9" s="58" t="s">
        <v>499</v>
      </c>
      <c r="F9" s="59"/>
      <c r="G9" s="34">
        <f>SUM(H9:I9)</f>
        <v>651058</v>
      </c>
      <c r="H9" s="34">
        <f>SUM(H11)</f>
        <v>319446.7</v>
      </c>
      <c r="I9" s="34">
        <f t="shared" ref="I9" si="0">SUM(I11)</f>
        <v>331611.3</v>
      </c>
      <c r="J9" s="34">
        <f>SUM(K9:L9)</f>
        <v>614111.80000000005</v>
      </c>
      <c r="K9" s="34">
        <f>SUM(K11)</f>
        <v>404577.3</v>
      </c>
      <c r="L9" s="34">
        <f t="shared" ref="L9" si="1">SUM(L11)</f>
        <v>209534.5</v>
      </c>
      <c r="M9" s="34">
        <f>SUM(N9:O9)</f>
        <v>667802.5</v>
      </c>
      <c r="N9" s="34">
        <f>SUM(N11)</f>
        <v>447550.5</v>
      </c>
      <c r="O9" s="34">
        <f t="shared" ref="O9" si="2">SUM(O11)</f>
        <v>220252</v>
      </c>
      <c r="P9" s="34">
        <f t="shared" ref="P9:P69" si="3">M9-J9</f>
        <v>53690.699999999953</v>
      </c>
      <c r="Q9" s="34">
        <f t="shared" ref="Q9:Q69" si="4">N9-K9</f>
        <v>42973.200000000012</v>
      </c>
      <c r="R9" s="34">
        <f t="shared" ref="R9:R69" si="5">O9-L9</f>
        <v>10717.5</v>
      </c>
      <c r="S9" s="34">
        <f>SUM(T9:U9)</f>
        <v>743647.5</v>
      </c>
      <c r="T9" s="34">
        <f>SUM(T11)</f>
        <v>497927.5</v>
      </c>
      <c r="U9" s="34">
        <f t="shared" ref="U9" si="6">SUM(U11)</f>
        <v>245720</v>
      </c>
      <c r="V9" s="34">
        <f>SUM(W9:X9)</f>
        <v>821552</v>
      </c>
      <c r="W9" s="34">
        <f>SUM(W11)</f>
        <v>550300</v>
      </c>
      <c r="X9" s="34">
        <f t="shared" ref="X9" si="7">SUM(X11)</f>
        <v>271252</v>
      </c>
      <c r="Y9" s="26"/>
    </row>
    <row r="10" spans="1:25" s="22" customFormat="1" ht="10.5" customHeight="1" x14ac:dyDescent="0.15">
      <c r="A10" s="23"/>
      <c r="B10" s="25"/>
      <c r="C10" s="25"/>
      <c r="D10" s="60"/>
      <c r="E10" s="61" t="s">
        <v>415</v>
      </c>
      <c r="F10" s="60"/>
      <c r="G10" s="34"/>
      <c r="H10" s="34"/>
      <c r="I10" s="34"/>
      <c r="J10" s="34"/>
      <c r="K10" s="34"/>
      <c r="L10" s="34"/>
      <c r="M10" s="34"/>
      <c r="N10" s="34"/>
      <c r="O10" s="34"/>
      <c r="P10" s="34">
        <f t="shared" si="3"/>
        <v>0</v>
      </c>
      <c r="Q10" s="34">
        <f t="shared" si="4"/>
        <v>0</v>
      </c>
      <c r="R10" s="34">
        <f t="shared" si="5"/>
        <v>0</v>
      </c>
      <c r="S10" s="34"/>
      <c r="T10" s="34"/>
      <c r="U10" s="34"/>
      <c r="V10" s="34"/>
      <c r="W10" s="34"/>
      <c r="X10" s="34"/>
      <c r="Y10" s="21"/>
    </row>
    <row r="11" spans="1:25" ht="22.5" customHeight="1" x14ac:dyDescent="0.15">
      <c r="A11" s="47" t="s">
        <v>101</v>
      </c>
      <c r="B11" s="13" t="s">
        <v>97</v>
      </c>
      <c r="C11" s="13" t="s">
        <v>100</v>
      </c>
      <c r="D11" s="13" t="s">
        <v>100</v>
      </c>
      <c r="E11" s="62" t="s">
        <v>494</v>
      </c>
      <c r="F11" s="63"/>
      <c r="G11" s="60">
        <f>SUM(H11:I11)</f>
        <v>651058</v>
      </c>
      <c r="H11" s="60">
        <f>SUM(H14:H49)</f>
        <v>319446.7</v>
      </c>
      <c r="I11" s="60">
        <f t="shared" ref="I11" si="8">SUM(I14:I49)</f>
        <v>331611.3</v>
      </c>
      <c r="J11" s="60">
        <f>SUM(K11:L11)</f>
        <v>614111.80000000005</v>
      </c>
      <c r="K11" s="60">
        <f>SUM(K14:K49)</f>
        <v>404577.3</v>
      </c>
      <c r="L11" s="60">
        <f t="shared" ref="L11" si="9">SUM(L14:L49)</f>
        <v>209534.5</v>
      </c>
      <c r="M11" s="60">
        <f>SUM(N11:O11)</f>
        <v>667802.5</v>
      </c>
      <c r="N11" s="60">
        <f>SUM(N14:N49)</f>
        <v>447550.5</v>
      </c>
      <c r="O11" s="60">
        <f t="shared" ref="O11" si="10">SUM(O14:O49)</f>
        <v>220252</v>
      </c>
      <c r="P11" s="34">
        <f t="shared" si="3"/>
        <v>53690.699999999953</v>
      </c>
      <c r="Q11" s="34">
        <f t="shared" si="4"/>
        <v>42973.200000000012</v>
      </c>
      <c r="R11" s="34">
        <f t="shared" si="5"/>
        <v>10717.5</v>
      </c>
      <c r="S11" s="60">
        <f>SUM(T11:U11)</f>
        <v>743647.5</v>
      </c>
      <c r="T11" s="60">
        <f>SUM(T14:T49)</f>
        <v>497927.5</v>
      </c>
      <c r="U11" s="60">
        <f t="shared" ref="U11" si="11">SUM(U14:U49)</f>
        <v>245720</v>
      </c>
      <c r="V11" s="60">
        <f>SUM(W11:X11)</f>
        <v>821552</v>
      </c>
      <c r="W11" s="60">
        <f>SUM(W14:W49)</f>
        <v>550300</v>
      </c>
      <c r="X11" s="60">
        <f t="shared" ref="X11" si="12">SUM(X14:X49)</f>
        <v>271252</v>
      </c>
      <c r="Y11" s="26"/>
    </row>
    <row r="12" spans="1:25" s="22" customFormat="1" ht="19.5" customHeight="1" x14ac:dyDescent="0.15">
      <c r="A12" s="23"/>
      <c r="B12" s="25"/>
      <c r="C12" s="25"/>
      <c r="D12" s="60"/>
      <c r="E12" s="61" t="s">
        <v>333</v>
      </c>
      <c r="F12" s="60"/>
      <c r="G12" s="34"/>
      <c r="H12" s="34"/>
      <c r="I12" s="34"/>
      <c r="J12" s="34"/>
      <c r="K12" s="34"/>
      <c r="L12" s="34"/>
      <c r="M12" s="34"/>
      <c r="N12" s="34"/>
      <c r="O12" s="34"/>
      <c r="P12" s="34">
        <f t="shared" si="3"/>
        <v>0</v>
      </c>
      <c r="Q12" s="34">
        <f t="shared" si="4"/>
        <v>0</v>
      </c>
      <c r="R12" s="34">
        <f t="shared" si="5"/>
        <v>0</v>
      </c>
      <c r="S12" s="34"/>
      <c r="T12" s="34"/>
      <c r="U12" s="34"/>
      <c r="V12" s="34"/>
      <c r="W12" s="34"/>
      <c r="X12" s="34"/>
      <c r="Y12" s="21"/>
    </row>
    <row r="13" spans="1:25" ht="12.75" customHeight="1" x14ac:dyDescent="0.15">
      <c r="A13" s="28"/>
      <c r="B13" s="30"/>
      <c r="C13" s="30"/>
      <c r="D13" s="63"/>
      <c r="E13" s="58" t="s">
        <v>451</v>
      </c>
      <c r="F13" s="64"/>
      <c r="G13" s="34"/>
      <c r="H13" s="34"/>
      <c r="I13" s="34"/>
      <c r="J13" s="34"/>
      <c r="K13" s="34"/>
      <c r="L13" s="34"/>
      <c r="M13" s="34"/>
      <c r="N13" s="34"/>
      <c r="O13" s="34"/>
      <c r="P13" s="34">
        <f t="shared" si="3"/>
        <v>0</v>
      </c>
      <c r="Q13" s="34">
        <f t="shared" si="4"/>
        <v>0</v>
      </c>
      <c r="R13" s="34">
        <f t="shared" si="5"/>
        <v>0</v>
      </c>
      <c r="S13" s="34"/>
      <c r="T13" s="34"/>
      <c r="U13" s="34"/>
      <c r="V13" s="34"/>
      <c r="W13" s="34"/>
      <c r="X13" s="34"/>
      <c r="Y13" s="26"/>
    </row>
    <row r="14" spans="1:25" s="22" customFormat="1" ht="27.75" customHeight="1" x14ac:dyDescent="0.15">
      <c r="A14" s="23"/>
      <c r="B14" s="25"/>
      <c r="C14" s="25"/>
      <c r="D14" s="60"/>
      <c r="E14" s="61" t="s">
        <v>243</v>
      </c>
      <c r="F14" s="55" t="s">
        <v>176</v>
      </c>
      <c r="G14" s="34">
        <f>SUM(H14:I14)</f>
        <v>245491.9</v>
      </c>
      <c r="H14" s="34">
        <v>245491.9</v>
      </c>
      <c r="I14" s="34">
        <v>0</v>
      </c>
      <c r="J14" s="34">
        <f>SUM(K14:L14)</f>
        <v>304396</v>
      </c>
      <c r="K14" s="34">
        <v>304396</v>
      </c>
      <c r="L14" s="34">
        <v>0</v>
      </c>
      <c r="M14" s="34">
        <f>SUM(N14:O14)</f>
        <v>340000</v>
      </c>
      <c r="N14" s="34">
        <v>340000</v>
      </c>
      <c r="O14" s="34">
        <v>0</v>
      </c>
      <c r="P14" s="34">
        <f t="shared" si="3"/>
        <v>35604</v>
      </c>
      <c r="Q14" s="34">
        <f t="shared" si="4"/>
        <v>35604</v>
      </c>
      <c r="R14" s="34">
        <f t="shared" si="5"/>
        <v>0</v>
      </c>
      <c r="S14" s="34">
        <f>SUM(T14:U14)</f>
        <v>380000</v>
      </c>
      <c r="T14" s="34">
        <v>380000</v>
      </c>
      <c r="U14" s="34">
        <v>0</v>
      </c>
      <c r="V14" s="34">
        <f>SUM(W14:X14)</f>
        <v>420000</v>
      </c>
      <c r="W14" s="34">
        <v>420000</v>
      </c>
      <c r="X14" s="34">
        <v>0</v>
      </c>
      <c r="Y14" s="65" t="s">
        <v>303</v>
      </c>
    </row>
    <row r="15" spans="1:25" ht="21" customHeight="1" x14ac:dyDescent="0.15">
      <c r="A15" s="23"/>
      <c r="B15" s="25"/>
      <c r="C15" s="25"/>
      <c r="D15" s="60"/>
      <c r="E15" s="61" t="s">
        <v>244</v>
      </c>
      <c r="F15" s="55" t="s">
        <v>177</v>
      </c>
      <c r="G15" s="34">
        <f>SUM(H15:I15)</f>
        <v>849</v>
      </c>
      <c r="H15" s="34">
        <v>849</v>
      </c>
      <c r="I15" s="34">
        <v>0</v>
      </c>
      <c r="J15" s="34">
        <f>SUM(K15:L15)</f>
        <v>1100</v>
      </c>
      <c r="K15" s="34">
        <v>1100</v>
      </c>
      <c r="L15" s="34">
        <v>0</v>
      </c>
      <c r="M15" s="34">
        <v>1500</v>
      </c>
      <c r="N15" s="34">
        <v>1500</v>
      </c>
      <c r="O15" s="34">
        <v>0</v>
      </c>
      <c r="P15" s="34">
        <f t="shared" si="3"/>
        <v>400</v>
      </c>
      <c r="Q15" s="34">
        <f t="shared" si="4"/>
        <v>400</v>
      </c>
      <c r="R15" s="34">
        <f t="shared" si="5"/>
        <v>0</v>
      </c>
      <c r="S15" s="34">
        <f>SUM(T15:U15)</f>
        <v>1800</v>
      </c>
      <c r="T15" s="34">
        <v>1800</v>
      </c>
      <c r="U15" s="34">
        <v>0</v>
      </c>
      <c r="V15" s="34">
        <f>SUM(W15:X15)</f>
        <v>2200</v>
      </c>
      <c r="W15" s="34">
        <v>2200</v>
      </c>
      <c r="X15" s="34">
        <v>0</v>
      </c>
      <c r="Y15" s="26"/>
    </row>
    <row r="16" spans="1:25" ht="21" customHeight="1" x14ac:dyDescent="0.15">
      <c r="A16" s="23"/>
      <c r="B16" s="25"/>
      <c r="C16" s="25"/>
      <c r="D16" s="60"/>
      <c r="E16" s="66" t="s">
        <v>311</v>
      </c>
      <c r="F16" s="55">
        <v>4115</v>
      </c>
      <c r="G16" s="34">
        <f>SUM(H16:I16)</f>
        <v>0</v>
      </c>
      <c r="H16" s="34"/>
      <c r="I16" s="34"/>
      <c r="J16" s="34">
        <f>SUM(K16:L16)</f>
        <v>0</v>
      </c>
      <c r="K16" s="34"/>
      <c r="L16" s="34"/>
      <c r="M16" s="34">
        <f>SUM(N16:O16)</f>
        <v>0</v>
      </c>
      <c r="N16" s="34"/>
      <c r="O16" s="34"/>
      <c r="P16" s="34"/>
      <c r="Q16" s="34"/>
      <c r="R16" s="34"/>
      <c r="S16" s="34">
        <f>SUM(T16:U16)</f>
        <v>0</v>
      </c>
      <c r="T16" s="34"/>
      <c r="U16" s="34"/>
      <c r="V16" s="34">
        <f>SUM(W16:X16)</f>
        <v>0</v>
      </c>
      <c r="W16" s="34"/>
      <c r="X16" s="34"/>
      <c r="Y16" s="26"/>
    </row>
    <row r="17" spans="1:25" ht="27" customHeight="1" x14ac:dyDescent="0.15">
      <c r="A17" s="23"/>
      <c r="B17" s="25"/>
      <c r="C17" s="25"/>
      <c r="D17" s="60"/>
      <c r="E17" s="61" t="s">
        <v>245</v>
      </c>
      <c r="F17" s="55" t="s">
        <v>246</v>
      </c>
      <c r="G17" s="34">
        <f t="shared" ref="G17:G37" si="13">SUM(H17:I17)</f>
        <v>0</v>
      </c>
      <c r="H17" s="34"/>
      <c r="I17" s="34">
        <v>0</v>
      </c>
      <c r="J17" s="34">
        <f t="shared" ref="J17:J22" si="14">SUM(K17:L17)</f>
        <v>0</v>
      </c>
      <c r="K17" s="34"/>
      <c r="L17" s="34">
        <v>0</v>
      </c>
      <c r="M17" s="34">
        <f t="shared" ref="M17:M31" si="15">SUM(N17:O17)</f>
        <v>0</v>
      </c>
      <c r="N17" s="34"/>
      <c r="O17" s="34">
        <v>0</v>
      </c>
      <c r="P17" s="34">
        <f t="shared" si="3"/>
        <v>0</v>
      </c>
      <c r="Q17" s="34">
        <f t="shared" si="4"/>
        <v>0</v>
      </c>
      <c r="R17" s="34">
        <f t="shared" si="5"/>
        <v>0</v>
      </c>
      <c r="S17" s="34">
        <f t="shared" ref="S17:S30" si="16">SUM(T17:U17)</f>
        <v>0</v>
      </c>
      <c r="T17" s="34"/>
      <c r="U17" s="34">
        <v>0</v>
      </c>
      <c r="V17" s="34">
        <f t="shared" ref="V17:V30" si="17">SUM(W17:X17)</f>
        <v>0</v>
      </c>
      <c r="W17" s="34"/>
      <c r="X17" s="34">
        <v>0</v>
      </c>
      <c r="Y17" s="26"/>
    </row>
    <row r="18" spans="1:25" ht="21" customHeight="1" x14ac:dyDescent="0.15">
      <c r="A18" s="23"/>
      <c r="B18" s="25"/>
      <c r="C18" s="25"/>
      <c r="D18" s="60"/>
      <c r="E18" s="61" t="s">
        <v>247</v>
      </c>
      <c r="F18" s="55" t="s">
        <v>178</v>
      </c>
      <c r="G18" s="34">
        <f t="shared" si="13"/>
        <v>2816.5</v>
      </c>
      <c r="H18" s="34">
        <v>2816.5</v>
      </c>
      <c r="I18" s="34">
        <v>0</v>
      </c>
      <c r="J18" s="34">
        <f t="shared" si="14"/>
        <v>9450.7000000000007</v>
      </c>
      <c r="K18" s="34">
        <v>9450.7000000000007</v>
      </c>
      <c r="L18" s="34">
        <v>0</v>
      </c>
      <c r="M18" s="34">
        <v>11000</v>
      </c>
      <c r="N18" s="34">
        <v>11000</v>
      </c>
      <c r="O18" s="34">
        <v>0</v>
      </c>
      <c r="P18" s="34">
        <f t="shared" si="3"/>
        <v>1549.2999999999993</v>
      </c>
      <c r="Q18" s="34">
        <f t="shared" si="4"/>
        <v>1549.2999999999993</v>
      </c>
      <c r="R18" s="34">
        <f t="shared" si="5"/>
        <v>0</v>
      </c>
      <c r="S18" s="34">
        <v>12000</v>
      </c>
      <c r="T18" s="34">
        <v>12000</v>
      </c>
      <c r="U18" s="34">
        <v>0</v>
      </c>
      <c r="V18" s="34">
        <v>13000</v>
      </c>
      <c r="W18" s="34">
        <v>13000</v>
      </c>
      <c r="X18" s="34">
        <v>0</v>
      </c>
      <c r="Y18" s="26"/>
    </row>
    <row r="19" spans="1:25" ht="21" customHeight="1" x14ac:dyDescent="0.15">
      <c r="A19" s="23"/>
      <c r="B19" s="25"/>
      <c r="C19" s="25"/>
      <c r="D19" s="60"/>
      <c r="E19" s="61" t="s">
        <v>248</v>
      </c>
      <c r="F19" s="55" t="s">
        <v>179</v>
      </c>
      <c r="G19" s="34">
        <f t="shared" si="13"/>
        <v>11228</v>
      </c>
      <c r="H19" s="34">
        <v>11228</v>
      </c>
      <c r="I19" s="34">
        <v>0</v>
      </c>
      <c r="J19" s="34">
        <f t="shared" si="14"/>
        <v>12784</v>
      </c>
      <c r="K19" s="34">
        <v>12784</v>
      </c>
      <c r="L19" s="34">
        <v>0</v>
      </c>
      <c r="M19" s="34">
        <f t="shared" si="15"/>
        <v>13000</v>
      </c>
      <c r="N19" s="34">
        <v>13000</v>
      </c>
      <c r="O19" s="34">
        <v>0</v>
      </c>
      <c r="P19" s="34">
        <f t="shared" si="3"/>
        <v>216</v>
      </c>
      <c r="Q19" s="34">
        <f t="shared" si="4"/>
        <v>216</v>
      </c>
      <c r="R19" s="34">
        <f t="shared" si="5"/>
        <v>0</v>
      </c>
      <c r="S19" s="34">
        <f t="shared" si="16"/>
        <v>13500</v>
      </c>
      <c r="T19" s="34">
        <v>13500</v>
      </c>
      <c r="U19" s="34">
        <v>0</v>
      </c>
      <c r="V19" s="34">
        <f t="shared" si="17"/>
        <v>14000</v>
      </c>
      <c r="W19" s="34">
        <v>14000</v>
      </c>
      <c r="X19" s="34">
        <v>0</v>
      </c>
      <c r="Y19" s="26"/>
    </row>
    <row r="20" spans="1:25" ht="21" customHeight="1" x14ac:dyDescent="0.15">
      <c r="A20" s="23"/>
      <c r="B20" s="25"/>
      <c r="C20" s="25"/>
      <c r="D20" s="60"/>
      <c r="E20" s="61" t="s">
        <v>249</v>
      </c>
      <c r="F20" s="55" t="s">
        <v>180</v>
      </c>
      <c r="G20" s="34">
        <f t="shared" si="13"/>
        <v>3697.3</v>
      </c>
      <c r="H20" s="34">
        <v>3697.3</v>
      </c>
      <c r="I20" s="34">
        <v>0</v>
      </c>
      <c r="J20" s="34">
        <f t="shared" si="14"/>
        <v>4503.3</v>
      </c>
      <c r="K20" s="34">
        <v>4503.3</v>
      </c>
      <c r="L20" s="34">
        <v>0</v>
      </c>
      <c r="M20" s="34">
        <v>4700</v>
      </c>
      <c r="N20" s="34">
        <v>4700</v>
      </c>
      <c r="O20" s="34">
        <v>0</v>
      </c>
      <c r="P20" s="34">
        <f t="shared" si="3"/>
        <v>196.69999999999982</v>
      </c>
      <c r="Q20" s="34">
        <f t="shared" si="4"/>
        <v>196.69999999999982</v>
      </c>
      <c r="R20" s="34">
        <f t="shared" si="5"/>
        <v>0</v>
      </c>
      <c r="S20" s="34">
        <v>4877.5</v>
      </c>
      <c r="T20" s="34">
        <v>4877.5</v>
      </c>
      <c r="U20" s="34">
        <v>0</v>
      </c>
      <c r="V20" s="34">
        <v>4900</v>
      </c>
      <c r="W20" s="34">
        <v>4900</v>
      </c>
      <c r="X20" s="34">
        <v>0</v>
      </c>
      <c r="Y20" s="26"/>
    </row>
    <row r="21" spans="1:25" ht="21" customHeight="1" x14ac:dyDescent="0.15">
      <c r="A21" s="23"/>
      <c r="B21" s="25"/>
      <c r="C21" s="25"/>
      <c r="D21" s="60"/>
      <c r="E21" s="61" t="s">
        <v>250</v>
      </c>
      <c r="F21" s="55" t="s">
        <v>181</v>
      </c>
      <c r="G21" s="34">
        <f t="shared" si="13"/>
        <v>697</v>
      </c>
      <c r="H21" s="34">
        <v>697</v>
      </c>
      <c r="I21" s="34">
        <v>0</v>
      </c>
      <c r="J21" s="34">
        <f t="shared" si="14"/>
        <v>847</v>
      </c>
      <c r="K21" s="34">
        <v>847</v>
      </c>
      <c r="L21" s="34">
        <v>0</v>
      </c>
      <c r="M21" s="34">
        <v>900</v>
      </c>
      <c r="N21" s="34">
        <v>900</v>
      </c>
      <c r="O21" s="34">
        <v>0</v>
      </c>
      <c r="P21" s="34">
        <f t="shared" si="3"/>
        <v>53</v>
      </c>
      <c r="Q21" s="34">
        <f t="shared" si="4"/>
        <v>53</v>
      </c>
      <c r="R21" s="34">
        <f t="shared" si="5"/>
        <v>0</v>
      </c>
      <c r="S21" s="34">
        <f t="shared" si="16"/>
        <v>950</v>
      </c>
      <c r="T21" s="34">
        <v>950</v>
      </c>
      <c r="U21" s="34">
        <v>0</v>
      </c>
      <c r="V21" s="34">
        <f t="shared" si="17"/>
        <v>1000</v>
      </c>
      <c r="W21" s="34">
        <v>1000</v>
      </c>
      <c r="X21" s="34">
        <v>0</v>
      </c>
      <c r="Y21" s="26"/>
    </row>
    <row r="22" spans="1:25" ht="21" customHeight="1" x14ac:dyDescent="0.15">
      <c r="A22" s="23"/>
      <c r="B22" s="25"/>
      <c r="C22" s="25"/>
      <c r="D22" s="60"/>
      <c r="E22" s="61" t="s">
        <v>251</v>
      </c>
      <c r="F22" s="55" t="s">
        <v>183</v>
      </c>
      <c r="G22" s="34">
        <f t="shared" si="13"/>
        <v>479.5</v>
      </c>
      <c r="H22" s="34">
        <v>479.5</v>
      </c>
      <c r="I22" s="34">
        <v>0</v>
      </c>
      <c r="J22" s="34">
        <f t="shared" si="14"/>
        <v>500</v>
      </c>
      <c r="K22" s="34">
        <v>500</v>
      </c>
      <c r="L22" s="34">
        <v>0</v>
      </c>
      <c r="M22" s="34">
        <f t="shared" si="15"/>
        <v>800</v>
      </c>
      <c r="N22" s="34">
        <v>800</v>
      </c>
      <c r="O22" s="34">
        <v>0</v>
      </c>
      <c r="P22" s="34">
        <f t="shared" si="3"/>
        <v>300</v>
      </c>
      <c r="Q22" s="34">
        <f t="shared" si="4"/>
        <v>300</v>
      </c>
      <c r="R22" s="34">
        <f t="shared" si="5"/>
        <v>0</v>
      </c>
      <c r="S22" s="34">
        <v>1400</v>
      </c>
      <c r="T22" s="34">
        <v>1400</v>
      </c>
      <c r="U22" s="34">
        <v>0</v>
      </c>
      <c r="V22" s="34">
        <f t="shared" si="17"/>
        <v>1600</v>
      </c>
      <c r="W22" s="34">
        <v>1600</v>
      </c>
      <c r="X22" s="34">
        <v>0</v>
      </c>
      <c r="Y22" s="26"/>
    </row>
    <row r="23" spans="1:25" ht="21" customHeight="1" x14ac:dyDescent="0.15">
      <c r="A23" s="23"/>
      <c r="B23" s="25"/>
      <c r="C23" s="25"/>
      <c r="D23" s="60"/>
      <c r="E23" s="61" t="s">
        <v>279</v>
      </c>
      <c r="F23" s="55" t="s">
        <v>184</v>
      </c>
      <c r="G23" s="34">
        <f t="shared" si="13"/>
        <v>0</v>
      </c>
      <c r="H23" s="34"/>
      <c r="I23" s="34"/>
      <c r="J23" s="34">
        <f t="shared" ref="J23:J31" si="18">SUM(K23:L23)</f>
        <v>0</v>
      </c>
      <c r="K23" s="34"/>
      <c r="L23" s="34"/>
      <c r="M23" s="34">
        <f t="shared" si="15"/>
        <v>0</v>
      </c>
      <c r="N23" s="34"/>
      <c r="O23" s="34"/>
      <c r="P23" s="34">
        <f t="shared" si="3"/>
        <v>0</v>
      </c>
      <c r="Q23" s="34">
        <f t="shared" si="4"/>
        <v>0</v>
      </c>
      <c r="R23" s="34">
        <f t="shared" si="5"/>
        <v>0</v>
      </c>
      <c r="S23" s="34">
        <f t="shared" si="16"/>
        <v>0</v>
      </c>
      <c r="T23" s="34"/>
      <c r="U23" s="34"/>
      <c r="V23" s="34">
        <f t="shared" si="17"/>
        <v>0</v>
      </c>
      <c r="W23" s="34"/>
      <c r="X23" s="34"/>
      <c r="Y23" s="26"/>
    </row>
    <row r="24" spans="1:25" ht="21" customHeight="1" x14ac:dyDescent="0.15">
      <c r="A24" s="23"/>
      <c r="B24" s="25"/>
      <c r="C24" s="25"/>
      <c r="D24" s="60"/>
      <c r="E24" s="61" t="s">
        <v>452</v>
      </c>
      <c r="F24" s="55" t="s">
        <v>185</v>
      </c>
      <c r="G24" s="34">
        <f t="shared" si="13"/>
        <v>0</v>
      </c>
      <c r="H24" s="34"/>
      <c r="I24" s="34"/>
      <c r="J24" s="34">
        <f t="shared" si="18"/>
        <v>0</v>
      </c>
      <c r="K24" s="34"/>
      <c r="L24" s="34"/>
      <c r="M24" s="34">
        <f t="shared" si="15"/>
        <v>0</v>
      </c>
      <c r="N24" s="34"/>
      <c r="O24" s="34"/>
      <c r="P24" s="34">
        <f t="shared" si="3"/>
        <v>0</v>
      </c>
      <c r="Q24" s="34">
        <f t="shared" si="4"/>
        <v>0</v>
      </c>
      <c r="R24" s="34">
        <f t="shared" si="5"/>
        <v>0</v>
      </c>
      <c r="S24" s="34">
        <f t="shared" si="16"/>
        <v>0</v>
      </c>
      <c r="T24" s="34"/>
      <c r="U24" s="34"/>
      <c r="V24" s="34">
        <f t="shared" si="17"/>
        <v>0</v>
      </c>
      <c r="W24" s="34"/>
      <c r="X24" s="34"/>
      <c r="Y24" s="26"/>
    </row>
    <row r="25" spans="1:25" ht="18" customHeight="1" x14ac:dyDescent="0.15">
      <c r="A25" s="23"/>
      <c r="B25" s="25"/>
      <c r="C25" s="25"/>
      <c r="D25" s="60"/>
      <c r="E25" s="61" t="s">
        <v>252</v>
      </c>
      <c r="F25" s="55" t="s">
        <v>186</v>
      </c>
      <c r="G25" s="34">
        <f t="shared" si="13"/>
        <v>2472</v>
      </c>
      <c r="H25" s="34">
        <v>2472</v>
      </c>
      <c r="I25" s="34">
        <v>0</v>
      </c>
      <c r="J25" s="34">
        <f t="shared" si="18"/>
        <v>3941</v>
      </c>
      <c r="K25" s="34">
        <v>3941</v>
      </c>
      <c r="L25" s="34">
        <v>0</v>
      </c>
      <c r="M25" s="34">
        <f t="shared" si="15"/>
        <v>4100</v>
      </c>
      <c r="N25" s="34">
        <v>4100</v>
      </c>
      <c r="O25" s="34">
        <v>0</v>
      </c>
      <c r="P25" s="34">
        <f t="shared" si="3"/>
        <v>159</v>
      </c>
      <c r="Q25" s="34">
        <f t="shared" si="4"/>
        <v>159</v>
      </c>
      <c r="R25" s="34">
        <f t="shared" si="5"/>
        <v>0</v>
      </c>
      <c r="S25" s="34">
        <f t="shared" si="16"/>
        <v>4500</v>
      </c>
      <c r="T25" s="34">
        <v>4500</v>
      </c>
      <c r="U25" s="34">
        <v>0</v>
      </c>
      <c r="V25" s="34">
        <f t="shared" si="17"/>
        <v>5000</v>
      </c>
      <c r="W25" s="34">
        <v>5000</v>
      </c>
      <c r="X25" s="34">
        <v>0</v>
      </c>
      <c r="Y25" s="67" t="s">
        <v>304</v>
      </c>
    </row>
    <row r="26" spans="1:25" ht="24.75" customHeight="1" x14ac:dyDescent="0.15">
      <c r="A26" s="23"/>
      <c r="B26" s="25"/>
      <c r="C26" s="25"/>
      <c r="D26" s="60"/>
      <c r="E26" s="61" t="s">
        <v>253</v>
      </c>
      <c r="F26" s="55" t="s">
        <v>187</v>
      </c>
      <c r="G26" s="34">
        <f t="shared" si="13"/>
        <v>24</v>
      </c>
      <c r="H26" s="34">
        <v>24</v>
      </c>
      <c r="I26" s="34">
        <v>0</v>
      </c>
      <c r="J26" s="34">
        <f t="shared" si="18"/>
        <v>200</v>
      </c>
      <c r="K26" s="34">
        <v>200</v>
      </c>
      <c r="L26" s="34">
        <v>0</v>
      </c>
      <c r="M26" s="34">
        <f>SUM(N26:O26)</f>
        <v>250.5</v>
      </c>
      <c r="N26" s="34">
        <v>250.5</v>
      </c>
      <c r="O26" s="34">
        <v>0</v>
      </c>
      <c r="P26" s="34">
        <f t="shared" si="3"/>
        <v>50.5</v>
      </c>
      <c r="Q26" s="34">
        <f t="shared" si="4"/>
        <v>50.5</v>
      </c>
      <c r="R26" s="34">
        <f t="shared" si="5"/>
        <v>0</v>
      </c>
      <c r="S26" s="34">
        <f t="shared" si="16"/>
        <v>300</v>
      </c>
      <c r="T26" s="34">
        <v>300</v>
      </c>
      <c r="U26" s="34">
        <v>0</v>
      </c>
      <c r="V26" s="34">
        <f t="shared" si="17"/>
        <v>300</v>
      </c>
      <c r="W26" s="34">
        <v>300</v>
      </c>
      <c r="X26" s="34">
        <v>0</v>
      </c>
      <c r="Y26" s="26"/>
    </row>
    <row r="27" spans="1:25" ht="17.25" customHeight="1" x14ac:dyDescent="0.15">
      <c r="A27" s="23"/>
      <c r="B27" s="25"/>
      <c r="C27" s="25"/>
      <c r="D27" s="60"/>
      <c r="E27" s="61" t="s">
        <v>254</v>
      </c>
      <c r="F27" s="55" t="s">
        <v>188</v>
      </c>
      <c r="G27" s="34">
        <f t="shared" si="13"/>
        <v>585</v>
      </c>
      <c r="H27" s="34">
        <v>585</v>
      </c>
      <c r="I27" s="34">
        <v>0</v>
      </c>
      <c r="J27" s="34">
        <f t="shared" si="18"/>
        <v>1364.7</v>
      </c>
      <c r="K27" s="34">
        <v>1364.7</v>
      </c>
      <c r="L27" s="34">
        <v>0</v>
      </c>
      <c r="M27" s="34">
        <f t="shared" si="15"/>
        <v>1400</v>
      </c>
      <c r="N27" s="34">
        <v>1400</v>
      </c>
      <c r="O27" s="34">
        <v>0</v>
      </c>
      <c r="P27" s="34">
        <f t="shared" si="3"/>
        <v>35.299999999999955</v>
      </c>
      <c r="Q27" s="34">
        <f t="shared" si="4"/>
        <v>35.299999999999955</v>
      </c>
      <c r="R27" s="34">
        <f t="shared" si="5"/>
        <v>0</v>
      </c>
      <c r="S27" s="34">
        <f t="shared" si="16"/>
        <v>1500</v>
      </c>
      <c r="T27" s="34">
        <v>1500</v>
      </c>
      <c r="U27" s="34">
        <v>0</v>
      </c>
      <c r="V27" s="34">
        <f t="shared" si="17"/>
        <v>1600</v>
      </c>
      <c r="W27" s="34">
        <v>1600</v>
      </c>
      <c r="X27" s="34">
        <v>0</v>
      </c>
      <c r="Y27" s="26"/>
    </row>
    <row r="28" spans="1:25" ht="21" customHeight="1" x14ac:dyDescent="0.15">
      <c r="A28" s="23"/>
      <c r="B28" s="25"/>
      <c r="C28" s="25"/>
      <c r="D28" s="60"/>
      <c r="E28" s="61" t="s">
        <v>255</v>
      </c>
      <c r="F28" s="55" t="s">
        <v>189</v>
      </c>
      <c r="G28" s="34">
        <f t="shared" si="13"/>
        <v>7318.2</v>
      </c>
      <c r="H28" s="34">
        <v>7318.2</v>
      </c>
      <c r="I28" s="34">
        <v>0</v>
      </c>
      <c r="J28" s="34">
        <f t="shared" si="18"/>
        <v>10000</v>
      </c>
      <c r="K28" s="34">
        <v>10000</v>
      </c>
      <c r="L28" s="34">
        <v>0</v>
      </c>
      <c r="M28" s="34">
        <f t="shared" si="15"/>
        <v>10500</v>
      </c>
      <c r="N28" s="34">
        <v>10500</v>
      </c>
      <c r="O28" s="34">
        <v>0</v>
      </c>
      <c r="P28" s="34">
        <f t="shared" si="3"/>
        <v>500</v>
      </c>
      <c r="Q28" s="34">
        <f t="shared" si="4"/>
        <v>500</v>
      </c>
      <c r="R28" s="34">
        <f t="shared" si="5"/>
        <v>0</v>
      </c>
      <c r="S28" s="34">
        <f t="shared" si="16"/>
        <v>12000</v>
      </c>
      <c r="T28" s="34">
        <v>12000</v>
      </c>
      <c r="U28" s="34">
        <v>0</v>
      </c>
      <c r="V28" s="34">
        <f t="shared" si="17"/>
        <v>13000</v>
      </c>
      <c r="W28" s="34">
        <v>13000</v>
      </c>
      <c r="X28" s="34">
        <v>0</v>
      </c>
      <c r="Y28" s="26"/>
    </row>
    <row r="29" spans="1:25" ht="21" customHeight="1" x14ac:dyDescent="0.15">
      <c r="A29" s="23"/>
      <c r="B29" s="25"/>
      <c r="C29" s="25"/>
      <c r="D29" s="60"/>
      <c r="E29" s="61" t="s">
        <v>280</v>
      </c>
      <c r="F29" s="55" t="s">
        <v>190</v>
      </c>
      <c r="G29" s="34">
        <f t="shared" si="13"/>
        <v>2786.5</v>
      </c>
      <c r="H29" s="34">
        <v>2786.5</v>
      </c>
      <c r="I29" s="34"/>
      <c r="J29" s="34">
        <f t="shared" si="18"/>
        <v>0</v>
      </c>
      <c r="K29" s="34"/>
      <c r="L29" s="34"/>
      <c r="M29" s="34">
        <f t="shared" si="15"/>
        <v>0</v>
      </c>
      <c r="N29" s="34"/>
      <c r="O29" s="34"/>
      <c r="P29" s="34">
        <f t="shared" si="3"/>
        <v>0</v>
      </c>
      <c r="Q29" s="34">
        <f t="shared" si="4"/>
        <v>0</v>
      </c>
      <c r="R29" s="34">
        <f t="shared" si="5"/>
        <v>0</v>
      </c>
      <c r="S29" s="34">
        <f t="shared" si="16"/>
        <v>0</v>
      </c>
      <c r="T29" s="34"/>
      <c r="U29" s="34"/>
      <c r="V29" s="34">
        <f t="shared" si="17"/>
        <v>0</v>
      </c>
      <c r="W29" s="34"/>
      <c r="X29" s="34"/>
      <c r="Y29" s="26"/>
    </row>
    <row r="30" spans="1:25" ht="21" customHeight="1" x14ac:dyDescent="0.15">
      <c r="A30" s="23"/>
      <c r="B30" s="25"/>
      <c r="C30" s="25"/>
      <c r="D30" s="60"/>
      <c r="E30" s="61" t="s">
        <v>256</v>
      </c>
      <c r="F30" s="55" t="s">
        <v>191</v>
      </c>
      <c r="G30" s="34">
        <f t="shared" si="13"/>
        <v>5264.8</v>
      </c>
      <c r="H30" s="34">
        <v>5264.8</v>
      </c>
      <c r="I30" s="34">
        <v>0</v>
      </c>
      <c r="J30" s="34">
        <f t="shared" si="18"/>
        <v>7520</v>
      </c>
      <c r="K30" s="34">
        <v>7520</v>
      </c>
      <c r="L30" s="34">
        <v>0</v>
      </c>
      <c r="M30" s="34">
        <f t="shared" si="15"/>
        <v>8000</v>
      </c>
      <c r="N30" s="34">
        <v>8000</v>
      </c>
      <c r="O30" s="34">
        <v>0</v>
      </c>
      <c r="P30" s="34">
        <f t="shared" si="3"/>
        <v>480</v>
      </c>
      <c r="Q30" s="34">
        <f t="shared" si="4"/>
        <v>480</v>
      </c>
      <c r="R30" s="34">
        <f t="shared" si="5"/>
        <v>0</v>
      </c>
      <c r="S30" s="34">
        <f t="shared" si="16"/>
        <v>8500</v>
      </c>
      <c r="T30" s="34">
        <v>8500</v>
      </c>
      <c r="U30" s="34">
        <v>0</v>
      </c>
      <c r="V30" s="34">
        <f t="shared" si="17"/>
        <v>9000</v>
      </c>
      <c r="W30" s="34">
        <v>9000</v>
      </c>
      <c r="X30" s="34">
        <v>0</v>
      </c>
      <c r="Y30" s="26"/>
    </row>
    <row r="31" spans="1:25" ht="21.75" customHeight="1" x14ac:dyDescent="0.15">
      <c r="A31" s="23"/>
      <c r="B31" s="25"/>
      <c r="C31" s="25"/>
      <c r="D31" s="60"/>
      <c r="E31" s="66" t="s">
        <v>281</v>
      </c>
      <c r="F31" s="55">
        <v>4241</v>
      </c>
      <c r="G31" s="34">
        <f t="shared" si="13"/>
        <v>2731.1</v>
      </c>
      <c r="H31" s="34">
        <v>2731.1</v>
      </c>
      <c r="I31" s="34"/>
      <c r="J31" s="34">
        <f t="shared" si="18"/>
        <v>2756.1</v>
      </c>
      <c r="K31" s="34">
        <v>2756.1</v>
      </c>
      <c r="L31" s="34"/>
      <c r="M31" s="34">
        <f t="shared" si="15"/>
        <v>3000</v>
      </c>
      <c r="N31" s="34">
        <v>3000</v>
      </c>
      <c r="O31" s="34"/>
      <c r="P31" s="34"/>
      <c r="Q31" s="34"/>
      <c r="R31" s="34"/>
      <c r="S31" s="34">
        <v>4500</v>
      </c>
      <c r="T31" s="34">
        <v>4500</v>
      </c>
      <c r="U31" s="34"/>
      <c r="V31" s="34">
        <v>5000</v>
      </c>
      <c r="W31" s="34">
        <v>5000</v>
      </c>
      <c r="X31" s="34"/>
      <c r="Y31" s="26"/>
    </row>
    <row r="32" spans="1:25" ht="32.25" customHeight="1" x14ac:dyDescent="0.15">
      <c r="A32" s="23"/>
      <c r="B32" s="25"/>
      <c r="C32" s="25"/>
      <c r="D32" s="60"/>
      <c r="E32" s="61" t="s">
        <v>257</v>
      </c>
      <c r="F32" s="55" t="s">
        <v>193</v>
      </c>
      <c r="G32" s="34">
        <f t="shared" si="13"/>
        <v>16268.4</v>
      </c>
      <c r="H32" s="34">
        <v>16268.4</v>
      </c>
      <c r="I32" s="34">
        <v>0</v>
      </c>
      <c r="J32" s="34">
        <f t="shared" ref="J32:J37" si="19">SUM(K32:L32)</f>
        <v>10474.9</v>
      </c>
      <c r="K32" s="34">
        <v>10474.9</v>
      </c>
      <c r="L32" s="34">
        <v>0</v>
      </c>
      <c r="M32" s="34">
        <f t="shared" ref="M32:M37" si="20">SUM(N32:O32)</f>
        <v>11000</v>
      </c>
      <c r="N32" s="34">
        <v>11000</v>
      </c>
      <c r="O32" s="34">
        <v>0</v>
      </c>
      <c r="P32" s="34">
        <f t="shared" si="3"/>
        <v>525.10000000000036</v>
      </c>
      <c r="Q32" s="34">
        <f t="shared" si="4"/>
        <v>525.10000000000036</v>
      </c>
      <c r="R32" s="34">
        <f t="shared" si="5"/>
        <v>0</v>
      </c>
      <c r="S32" s="34">
        <f t="shared" ref="S32:S37" si="21">SUM(T32:U32)</f>
        <v>12000</v>
      </c>
      <c r="T32" s="34">
        <v>12000</v>
      </c>
      <c r="U32" s="34">
        <v>0</v>
      </c>
      <c r="V32" s="34">
        <f t="shared" ref="V32:V37" si="22">SUM(W32:X32)</f>
        <v>13000</v>
      </c>
      <c r="W32" s="34">
        <v>13000</v>
      </c>
      <c r="X32" s="34">
        <v>0</v>
      </c>
      <c r="Y32" s="67" t="s">
        <v>314</v>
      </c>
    </row>
    <row r="33" spans="1:25" ht="21" customHeight="1" x14ac:dyDescent="0.15">
      <c r="A33" s="23"/>
      <c r="B33" s="25"/>
      <c r="C33" s="25"/>
      <c r="D33" s="60"/>
      <c r="E33" s="61" t="s">
        <v>258</v>
      </c>
      <c r="F33" s="55" t="s">
        <v>194</v>
      </c>
      <c r="G33" s="34">
        <f t="shared" si="13"/>
        <v>433.5</v>
      </c>
      <c r="H33" s="34">
        <v>433.5</v>
      </c>
      <c r="I33" s="34">
        <v>0</v>
      </c>
      <c r="J33" s="34">
        <f t="shared" si="19"/>
        <v>1372</v>
      </c>
      <c r="K33" s="34">
        <v>1372</v>
      </c>
      <c r="L33" s="34">
        <v>0</v>
      </c>
      <c r="M33" s="34">
        <f t="shared" si="20"/>
        <v>1400</v>
      </c>
      <c r="N33" s="34">
        <v>1400</v>
      </c>
      <c r="O33" s="34">
        <v>0</v>
      </c>
      <c r="P33" s="34">
        <f t="shared" si="3"/>
        <v>28</v>
      </c>
      <c r="Q33" s="34">
        <f t="shared" si="4"/>
        <v>28</v>
      </c>
      <c r="R33" s="34">
        <f t="shared" si="5"/>
        <v>0</v>
      </c>
      <c r="S33" s="34">
        <f t="shared" si="21"/>
        <v>1500</v>
      </c>
      <c r="T33" s="34">
        <v>1500</v>
      </c>
      <c r="U33" s="34">
        <v>0</v>
      </c>
      <c r="V33" s="34">
        <f t="shared" si="22"/>
        <v>1500</v>
      </c>
      <c r="W33" s="34">
        <v>1500</v>
      </c>
      <c r="X33" s="34">
        <v>0</v>
      </c>
      <c r="Y33" s="26"/>
    </row>
    <row r="34" spans="1:25" ht="26.25" customHeight="1" x14ac:dyDescent="0.15">
      <c r="A34" s="23"/>
      <c r="B34" s="25"/>
      <c r="C34" s="25"/>
      <c r="D34" s="60"/>
      <c r="E34" s="61" t="s">
        <v>259</v>
      </c>
      <c r="F34" s="55" t="s">
        <v>195</v>
      </c>
      <c r="G34" s="34">
        <f t="shared" si="13"/>
        <v>1658</v>
      </c>
      <c r="H34" s="34">
        <v>1658</v>
      </c>
      <c r="I34" s="34">
        <v>0</v>
      </c>
      <c r="J34" s="34">
        <f t="shared" si="19"/>
        <v>2611.1999999999998</v>
      </c>
      <c r="K34" s="34">
        <v>2611.1999999999998</v>
      </c>
      <c r="L34" s="34">
        <v>0</v>
      </c>
      <c r="M34" s="34">
        <f t="shared" si="20"/>
        <v>3000</v>
      </c>
      <c r="N34" s="34">
        <v>3000</v>
      </c>
      <c r="O34" s="34">
        <v>0</v>
      </c>
      <c r="P34" s="34">
        <f t="shared" si="3"/>
        <v>388.80000000000018</v>
      </c>
      <c r="Q34" s="34">
        <f t="shared" si="4"/>
        <v>388.80000000000018</v>
      </c>
      <c r="R34" s="34">
        <f t="shared" si="5"/>
        <v>0</v>
      </c>
      <c r="S34" s="34">
        <f t="shared" si="21"/>
        <v>3500</v>
      </c>
      <c r="T34" s="34">
        <v>3500</v>
      </c>
      <c r="U34" s="34">
        <v>0</v>
      </c>
      <c r="V34" s="34">
        <f t="shared" si="22"/>
        <v>4500</v>
      </c>
      <c r="W34" s="34">
        <v>4500</v>
      </c>
      <c r="X34" s="34">
        <v>0</v>
      </c>
      <c r="Y34" s="26"/>
    </row>
    <row r="35" spans="1:25" ht="21" customHeight="1" x14ac:dyDescent="0.15">
      <c r="A35" s="23"/>
      <c r="B35" s="25"/>
      <c r="C35" s="25"/>
      <c r="D35" s="60"/>
      <c r="E35" s="61" t="s">
        <v>260</v>
      </c>
      <c r="F35" s="55" t="s">
        <v>196</v>
      </c>
      <c r="G35" s="34">
        <f t="shared" si="13"/>
        <v>4510.5</v>
      </c>
      <c r="H35" s="34">
        <v>4510.5</v>
      </c>
      <c r="I35" s="34">
        <v>0</v>
      </c>
      <c r="J35" s="34">
        <f t="shared" si="19"/>
        <v>6243.3</v>
      </c>
      <c r="K35" s="34">
        <v>6243.3</v>
      </c>
      <c r="L35" s="34">
        <v>0</v>
      </c>
      <c r="M35" s="34">
        <f t="shared" si="20"/>
        <v>6500</v>
      </c>
      <c r="N35" s="34">
        <v>6500</v>
      </c>
      <c r="O35" s="34">
        <v>0</v>
      </c>
      <c r="P35" s="34">
        <f t="shared" si="3"/>
        <v>256.69999999999982</v>
      </c>
      <c r="Q35" s="34">
        <f t="shared" si="4"/>
        <v>256.69999999999982</v>
      </c>
      <c r="R35" s="34">
        <f t="shared" si="5"/>
        <v>0</v>
      </c>
      <c r="S35" s="34">
        <f t="shared" si="21"/>
        <v>6600</v>
      </c>
      <c r="T35" s="34">
        <v>6600</v>
      </c>
      <c r="U35" s="34">
        <v>0</v>
      </c>
      <c r="V35" s="34">
        <f t="shared" si="22"/>
        <v>6700</v>
      </c>
      <c r="W35" s="34">
        <v>6700</v>
      </c>
      <c r="X35" s="34">
        <v>0</v>
      </c>
      <c r="Y35" s="26"/>
    </row>
    <row r="36" spans="1:25" ht="21" customHeight="1" x14ac:dyDescent="0.15">
      <c r="A36" s="23"/>
      <c r="B36" s="25"/>
      <c r="C36" s="25"/>
      <c r="D36" s="60"/>
      <c r="E36" s="61" t="s">
        <v>261</v>
      </c>
      <c r="F36" s="55" t="s">
        <v>262</v>
      </c>
      <c r="G36" s="34">
        <f t="shared" si="13"/>
        <v>0</v>
      </c>
      <c r="H36" s="34"/>
      <c r="I36" s="34"/>
      <c r="J36" s="34">
        <f t="shared" si="19"/>
        <v>0</v>
      </c>
      <c r="K36" s="34"/>
      <c r="L36" s="34"/>
      <c r="M36" s="34">
        <f t="shared" si="20"/>
        <v>0</v>
      </c>
      <c r="N36" s="34"/>
      <c r="O36" s="34"/>
      <c r="P36" s="34">
        <f t="shared" si="3"/>
        <v>0</v>
      </c>
      <c r="Q36" s="34">
        <f t="shared" si="4"/>
        <v>0</v>
      </c>
      <c r="R36" s="34">
        <f t="shared" si="5"/>
        <v>0</v>
      </c>
      <c r="S36" s="34">
        <f t="shared" si="21"/>
        <v>0</v>
      </c>
      <c r="T36" s="34"/>
      <c r="U36" s="34"/>
      <c r="V36" s="34">
        <f t="shared" si="22"/>
        <v>0</v>
      </c>
      <c r="W36" s="34"/>
      <c r="X36" s="34"/>
      <c r="Y36" s="26"/>
    </row>
    <row r="37" spans="1:25" ht="21" customHeight="1" x14ac:dyDescent="0.15">
      <c r="A37" s="23"/>
      <c r="B37" s="25"/>
      <c r="C37" s="25"/>
      <c r="D37" s="60"/>
      <c r="E37" s="61" t="s">
        <v>263</v>
      </c>
      <c r="F37" s="55" t="s">
        <v>197</v>
      </c>
      <c r="G37" s="34">
        <f t="shared" si="13"/>
        <v>366.1</v>
      </c>
      <c r="H37" s="34">
        <v>366.1</v>
      </c>
      <c r="I37" s="34">
        <v>0</v>
      </c>
      <c r="J37" s="34">
        <f t="shared" si="19"/>
        <v>2000</v>
      </c>
      <c r="K37" s="34">
        <v>2000</v>
      </c>
      <c r="L37" s="34">
        <v>0</v>
      </c>
      <c r="M37" s="34">
        <f t="shared" si="20"/>
        <v>3000</v>
      </c>
      <c r="N37" s="34">
        <v>3000</v>
      </c>
      <c r="O37" s="34">
        <v>0</v>
      </c>
      <c r="P37" s="34">
        <f t="shared" si="3"/>
        <v>1000</v>
      </c>
      <c r="Q37" s="34">
        <f t="shared" si="4"/>
        <v>1000</v>
      </c>
      <c r="R37" s="34">
        <f t="shared" si="5"/>
        <v>0</v>
      </c>
      <c r="S37" s="34">
        <f t="shared" si="21"/>
        <v>3500</v>
      </c>
      <c r="T37" s="34">
        <v>3500</v>
      </c>
      <c r="U37" s="34">
        <v>0</v>
      </c>
      <c r="V37" s="34">
        <f t="shared" si="22"/>
        <v>4000</v>
      </c>
      <c r="W37" s="34">
        <v>4000</v>
      </c>
      <c r="X37" s="34">
        <v>0</v>
      </c>
      <c r="Y37" s="26"/>
    </row>
    <row r="38" spans="1:25" ht="21" customHeight="1" x14ac:dyDescent="0.15">
      <c r="A38" s="23"/>
      <c r="B38" s="25"/>
      <c r="C38" s="25"/>
      <c r="D38" s="60"/>
      <c r="E38" s="61" t="s">
        <v>264</v>
      </c>
      <c r="F38" s="55" t="s">
        <v>198</v>
      </c>
      <c r="G38" s="34">
        <f>SUM(H38:I38)</f>
        <v>9118.9</v>
      </c>
      <c r="H38" s="34">
        <v>9118.9</v>
      </c>
      <c r="I38" s="34">
        <v>0</v>
      </c>
      <c r="J38" s="34">
        <f>SUM(K38:L38)</f>
        <v>21504.1</v>
      </c>
      <c r="K38" s="34">
        <v>21504.1</v>
      </c>
      <c r="L38" s="34">
        <v>0</v>
      </c>
      <c r="M38" s="34">
        <f>SUM(N38:O38)</f>
        <v>22000</v>
      </c>
      <c r="N38" s="34">
        <v>22000</v>
      </c>
      <c r="O38" s="34">
        <v>0</v>
      </c>
      <c r="P38" s="34">
        <f t="shared" si="3"/>
        <v>495.90000000000146</v>
      </c>
      <c r="Q38" s="34">
        <f t="shared" si="4"/>
        <v>495.90000000000146</v>
      </c>
      <c r="R38" s="34">
        <f t="shared" si="5"/>
        <v>0</v>
      </c>
      <c r="S38" s="34">
        <f>SUM(T38:U38)</f>
        <v>23000</v>
      </c>
      <c r="T38" s="34">
        <v>23000</v>
      </c>
      <c r="U38" s="34">
        <v>0</v>
      </c>
      <c r="V38" s="34">
        <f>SUM(W38:X38)</f>
        <v>27000</v>
      </c>
      <c r="W38" s="34">
        <v>27000</v>
      </c>
      <c r="X38" s="34">
        <v>0</v>
      </c>
      <c r="Y38" s="26"/>
    </row>
    <row r="39" spans="1:25" ht="27" customHeight="1" x14ac:dyDescent="0.15">
      <c r="A39" s="23"/>
      <c r="B39" s="25"/>
      <c r="C39" s="25"/>
      <c r="D39" s="60"/>
      <c r="E39" s="61" t="s">
        <v>481</v>
      </c>
      <c r="F39" s="55" t="s">
        <v>202</v>
      </c>
      <c r="G39" s="34">
        <f>SUM(H39:I39)</f>
        <v>0</v>
      </c>
      <c r="H39" s="34"/>
      <c r="I39" s="34"/>
      <c r="J39" s="34">
        <f>SUM(K39:L39)</f>
        <v>0</v>
      </c>
      <c r="K39" s="34"/>
      <c r="L39" s="34"/>
      <c r="M39" s="34">
        <f>SUM(N39:O39)</f>
        <v>0</v>
      </c>
      <c r="N39" s="34"/>
      <c r="O39" s="34"/>
      <c r="P39" s="34">
        <f t="shared" si="3"/>
        <v>0</v>
      </c>
      <c r="Q39" s="34">
        <f t="shared" si="4"/>
        <v>0</v>
      </c>
      <c r="R39" s="34">
        <f t="shared" si="5"/>
        <v>0</v>
      </c>
      <c r="S39" s="34">
        <f>SUM(T39:U39)</f>
        <v>0</v>
      </c>
      <c r="T39" s="34"/>
      <c r="U39" s="34"/>
      <c r="V39" s="34">
        <f>SUM(W39:X39)</f>
        <v>0</v>
      </c>
      <c r="W39" s="34"/>
      <c r="X39" s="34"/>
      <c r="Y39" s="26"/>
    </row>
    <row r="40" spans="1:25" ht="27" customHeight="1" x14ac:dyDescent="0.15">
      <c r="A40" s="23"/>
      <c r="B40" s="25"/>
      <c r="C40" s="25"/>
      <c r="D40" s="60"/>
      <c r="E40" s="61" t="s">
        <v>265</v>
      </c>
      <c r="F40" s="55" t="s">
        <v>203</v>
      </c>
      <c r="G40" s="34">
        <f>SUM(H40:I40)</f>
        <v>0</v>
      </c>
      <c r="H40" s="34"/>
      <c r="I40" s="34"/>
      <c r="J40" s="34">
        <f>SUM(K40:L40)</f>
        <v>0</v>
      </c>
      <c r="K40" s="34"/>
      <c r="L40" s="34"/>
      <c r="M40" s="34">
        <f>SUM(N40:O40)</f>
        <v>0</v>
      </c>
      <c r="N40" s="34"/>
      <c r="O40" s="34"/>
      <c r="P40" s="34">
        <f t="shared" si="3"/>
        <v>0</v>
      </c>
      <c r="Q40" s="34">
        <f t="shared" si="4"/>
        <v>0</v>
      </c>
      <c r="R40" s="34">
        <f t="shared" si="5"/>
        <v>0</v>
      </c>
      <c r="S40" s="34">
        <f>SUM(T40:U40)</f>
        <v>0</v>
      </c>
      <c r="T40" s="34"/>
      <c r="U40" s="34"/>
      <c r="V40" s="34">
        <f>SUM(W40:X40)</f>
        <v>0</v>
      </c>
      <c r="W40" s="34"/>
      <c r="X40" s="34"/>
      <c r="Y40" s="26"/>
    </row>
    <row r="41" spans="1:25" ht="21" customHeight="1" x14ac:dyDescent="0.15">
      <c r="A41" s="23"/>
      <c r="B41" s="25"/>
      <c r="C41" s="25"/>
      <c r="D41" s="60"/>
      <c r="E41" s="61" t="s">
        <v>266</v>
      </c>
      <c r="F41" s="55" t="s">
        <v>204</v>
      </c>
      <c r="G41" s="34">
        <f>SUM(H41:I41)</f>
        <v>0</v>
      </c>
      <c r="H41" s="34"/>
      <c r="I41" s="34"/>
      <c r="J41" s="34">
        <f>SUM(K41:L41)</f>
        <v>0</v>
      </c>
      <c r="K41" s="34"/>
      <c r="L41" s="34"/>
      <c r="M41" s="34">
        <f>SUM(N41:O41)</f>
        <v>0</v>
      </c>
      <c r="N41" s="34"/>
      <c r="O41" s="34"/>
      <c r="P41" s="34">
        <f t="shared" si="3"/>
        <v>0</v>
      </c>
      <c r="Q41" s="34">
        <f t="shared" si="4"/>
        <v>0</v>
      </c>
      <c r="R41" s="34">
        <f t="shared" si="5"/>
        <v>0</v>
      </c>
      <c r="S41" s="34">
        <f>SUM(T41:U41)</f>
        <v>0</v>
      </c>
      <c r="T41" s="34"/>
      <c r="U41" s="34"/>
      <c r="V41" s="34">
        <f>SUM(W41:X41)</f>
        <v>0</v>
      </c>
      <c r="W41" s="34"/>
      <c r="X41" s="34"/>
      <c r="Y41" s="26"/>
    </row>
    <row r="42" spans="1:25" ht="21" customHeight="1" x14ac:dyDescent="0.15">
      <c r="A42" s="23"/>
      <c r="B42" s="25"/>
      <c r="C42" s="25"/>
      <c r="D42" s="60"/>
      <c r="E42" s="61" t="s">
        <v>267</v>
      </c>
      <c r="F42" s="55" t="s">
        <v>206</v>
      </c>
      <c r="G42" s="34">
        <f>SUM(H42:I42)</f>
        <v>650.5</v>
      </c>
      <c r="H42" s="34">
        <v>650.5</v>
      </c>
      <c r="I42" s="34">
        <v>0</v>
      </c>
      <c r="J42" s="34">
        <f>SUM(K42:L42)</f>
        <v>1009</v>
      </c>
      <c r="K42" s="34">
        <v>1009</v>
      </c>
      <c r="L42" s="34">
        <v>0</v>
      </c>
      <c r="M42" s="34">
        <f>SUM(N42:O42)</f>
        <v>1500</v>
      </c>
      <c r="N42" s="34">
        <v>1500</v>
      </c>
      <c r="O42" s="34">
        <v>0</v>
      </c>
      <c r="P42" s="34">
        <f t="shared" si="3"/>
        <v>491</v>
      </c>
      <c r="Q42" s="34">
        <f t="shared" si="4"/>
        <v>491</v>
      </c>
      <c r="R42" s="34">
        <f t="shared" si="5"/>
        <v>0</v>
      </c>
      <c r="S42" s="34">
        <f>SUM(T42:U42)</f>
        <v>2000</v>
      </c>
      <c r="T42" s="34">
        <v>2000</v>
      </c>
      <c r="U42" s="34">
        <v>0</v>
      </c>
      <c r="V42" s="34">
        <v>3000</v>
      </c>
      <c r="W42" s="34">
        <v>3000</v>
      </c>
      <c r="X42" s="34">
        <v>0</v>
      </c>
      <c r="Y42" s="26"/>
    </row>
    <row r="43" spans="1:25" ht="21" customHeight="1" x14ac:dyDescent="0.15">
      <c r="A43" s="23"/>
      <c r="B43" s="25"/>
      <c r="C43" s="25"/>
      <c r="D43" s="60"/>
      <c r="E43" s="61" t="s">
        <v>268</v>
      </c>
      <c r="F43" s="55" t="s">
        <v>208</v>
      </c>
      <c r="G43" s="34">
        <v>-319611</v>
      </c>
      <c r="H43" s="34"/>
      <c r="I43" s="34"/>
      <c r="J43" s="34">
        <v>-320000</v>
      </c>
      <c r="K43" s="34"/>
      <c r="L43" s="34"/>
      <c r="M43" s="34">
        <v>-350000</v>
      </c>
      <c r="N43" s="34"/>
      <c r="O43" s="34"/>
      <c r="P43" s="34">
        <f t="shared" si="3"/>
        <v>-30000</v>
      </c>
      <c r="Q43" s="34">
        <f t="shared" si="4"/>
        <v>0</v>
      </c>
      <c r="R43" s="34">
        <f t="shared" si="5"/>
        <v>0</v>
      </c>
      <c r="S43" s="34">
        <v>-380000</v>
      </c>
      <c r="T43" s="34"/>
      <c r="U43" s="34"/>
      <c r="V43" s="34">
        <v>-400000</v>
      </c>
      <c r="W43" s="34"/>
      <c r="X43" s="34"/>
      <c r="Y43" s="26"/>
    </row>
    <row r="44" spans="1:25" ht="21" customHeight="1" x14ac:dyDescent="0.15">
      <c r="A44" s="23"/>
      <c r="B44" s="25"/>
      <c r="C44" s="25"/>
      <c r="D44" s="60"/>
      <c r="E44" s="61" t="s">
        <v>269</v>
      </c>
      <c r="F44" s="55" t="s">
        <v>209</v>
      </c>
      <c r="G44" s="34">
        <f>SUM(H44:I44)</f>
        <v>27399.3</v>
      </c>
      <c r="H44" s="34"/>
      <c r="I44" s="34">
        <v>27399.3</v>
      </c>
      <c r="J44" s="34">
        <f>SUM(K44:L44)</f>
        <v>98242.2</v>
      </c>
      <c r="K44" s="34"/>
      <c r="L44" s="34">
        <v>98242.2</v>
      </c>
      <c r="M44" s="34">
        <f>SUM(N44:O44)</f>
        <v>100000</v>
      </c>
      <c r="N44" s="34"/>
      <c r="O44" s="34">
        <v>100000</v>
      </c>
      <c r="P44" s="34">
        <f t="shared" si="3"/>
        <v>1757.8000000000029</v>
      </c>
      <c r="Q44" s="34">
        <f t="shared" si="4"/>
        <v>0</v>
      </c>
      <c r="R44" s="34">
        <f t="shared" si="5"/>
        <v>1757.8000000000029</v>
      </c>
      <c r="S44" s="34">
        <f>SUM(T44:U44)</f>
        <v>110000</v>
      </c>
      <c r="T44" s="34"/>
      <c r="U44" s="34">
        <v>110000</v>
      </c>
      <c r="V44" s="34">
        <f>SUM(W44:X44)</f>
        <v>120000</v>
      </c>
      <c r="W44" s="34"/>
      <c r="X44" s="34">
        <v>120000</v>
      </c>
      <c r="Y44" s="26"/>
    </row>
    <row r="45" spans="1:25" ht="21" customHeight="1" x14ac:dyDescent="0.15">
      <c r="A45" s="23"/>
      <c r="B45" s="25"/>
      <c r="C45" s="25"/>
      <c r="D45" s="60"/>
      <c r="E45" s="61" t="s">
        <v>270</v>
      </c>
      <c r="F45" s="55" t="s">
        <v>210</v>
      </c>
      <c r="G45" s="34">
        <f t="shared" ref="G45:G53" si="23">SUM(H45:I45)</f>
        <v>278050.59999999998</v>
      </c>
      <c r="H45" s="34"/>
      <c r="I45" s="34">
        <v>278050.59999999998</v>
      </c>
      <c r="J45" s="34">
        <f t="shared" ref="J45:J53" si="24">SUM(K45:L45)</f>
        <v>49611</v>
      </c>
      <c r="K45" s="34"/>
      <c r="L45" s="34">
        <v>49611</v>
      </c>
      <c r="M45" s="34">
        <f t="shared" ref="M45:M53" si="25">SUM(N45:O45)</f>
        <v>60000</v>
      </c>
      <c r="N45" s="34"/>
      <c r="O45" s="34">
        <v>60000</v>
      </c>
      <c r="P45" s="34">
        <f t="shared" si="3"/>
        <v>10389</v>
      </c>
      <c r="Q45" s="34">
        <f t="shared" si="4"/>
        <v>0</v>
      </c>
      <c r="R45" s="34">
        <f t="shared" si="5"/>
        <v>10389</v>
      </c>
      <c r="S45" s="34">
        <f t="shared" ref="S45:S53" si="26">SUM(T45:U45)</f>
        <v>70000</v>
      </c>
      <c r="T45" s="34"/>
      <c r="U45" s="34">
        <v>70000</v>
      </c>
      <c r="V45" s="34">
        <f t="shared" ref="V45:V53" si="27">SUM(W45:X45)</f>
        <v>80000</v>
      </c>
      <c r="W45" s="34"/>
      <c r="X45" s="34">
        <v>80000</v>
      </c>
      <c r="Y45" s="26"/>
    </row>
    <row r="46" spans="1:25" ht="21" customHeight="1" x14ac:dyDescent="0.15">
      <c r="A46" s="23"/>
      <c r="B46" s="25"/>
      <c r="C46" s="25"/>
      <c r="D46" s="60"/>
      <c r="E46" s="61" t="s">
        <v>271</v>
      </c>
      <c r="F46" s="55" t="s">
        <v>212</v>
      </c>
      <c r="G46" s="34">
        <f t="shared" si="23"/>
        <v>3637.2</v>
      </c>
      <c r="H46" s="34">
        <v>0</v>
      </c>
      <c r="I46" s="34">
        <v>3637.2</v>
      </c>
      <c r="J46" s="34">
        <f t="shared" si="24"/>
        <v>35154</v>
      </c>
      <c r="K46" s="34">
        <v>0</v>
      </c>
      <c r="L46" s="34">
        <v>35154</v>
      </c>
      <c r="M46" s="34">
        <f t="shared" si="25"/>
        <v>40000</v>
      </c>
      <c r="N46" s="34">
        <v>0</v>
      </c>
      <c r="O46" s="34">
        <v>40000</v>
      </c>
      <c r="P46" s="34">
        <f t="shared" si="3"/>
        <v>4846</v>
      </c>
      <c r="Q46" s="34">
        <f t="shared" si="4"/>
        <v>0</v>
      </c>
      <c r="R46" s="34">
        <f t="shared" si="5"/>
        <v>4846</v>
      </c>
      <c r="S46" s="34">
        <f t="shared" si="26"/>
        <v>45000</v>
      </c>
      <c r="T46" s="34">
        <v>0</v>
      </c>
      <c r="U46" s="34">
        <v>45000</v>
      </c>
      <c r="V46" s="34">
        <f t="shared" si="27"/>
        <v>50000</v>
      </c>
      <c r="W46" s="34">
        <v>0</v>
      </c>
      <c r="X46" s="34">
        <v>50000</v>
      </c>
      <c r="Y46" s="26"/>
    </row>
    <row r="47" spans="1:25" ht="21" customHeight="1" x14ac:dyDescent="0.15">
      <c r="A47" s="23"/>
      <c r="B47" s="25"/>
      <c r="C47" s="25"/>
      <c r="D47" s="60"/>
      <c r="E47" s="61" t="s">
        <v>284</v>
      </c>
      <c r="F47" s="55" t="s">
        <v>213</v>
      </c>
      <c r="G47" s="34">
        <f t="shared" si="23"/>
        <v>0</v>
      </c>
      <c r="H47" s="34"/>
      <c r="I47" s="34"/>
      <c r="J47" s="34">
        <f t="shared" si="24"/>
        <v>251.8</v>
      </c>
      <c r="K47" s="34"/>
      <c r="L47" s="34">
        <v>251.8</v>
      </c>
      <c r="M47" s="34">
        <f t="shared" si="25"/>
        <v>252</v>
      </c>
      <c r="N47" s="34"/>
      <c r="O47" s="34">
        <v>252</v>
      </c>
      <c r="P47" s="34">
        <f t="shared" si="3"/>
        <v>0.19999999999998863</v>
      </c>
      <c r="Q47" s="34">
        <f t="shared" si="4"/>
        <v>0</v>
      </c>
      <c r="R47" s="34">
        <f t="shared" si="5"/>
        <v>0.19999999999998863</v>
      </c>
      <c r="S47" s="34">
        <f t="shared" si="26"/>
        <v>252</v>
      </c>
      <c r="T47" s="34"/>
      <c r="U47" s="34">
        <v>252</v>
      </c>
      <c r="V47" s="34">
        <f t="shared" si="27"/>
        <v>252</v>
      </c>
      <c r="W47" s="34"/>
      <c r="X47" s="34">
        <v>252</v>
      </c>
      <c r="Y47" s="26"/>
    </row>
    <row r="48" spans="1:25" s="22" customFormat="1" ht="16.5" customHeight="1" x14ac:dyDescent="0.15">
      <c r="A48" s="23"/>
      <c r="B48" s="25"/>
      <c r="C48" s="25"/>
      <c r="D48" s="60"/>
      <c r="E48" s="61" t="s">
        <v>323</v>
      </c>
      <c r="F48" s="55">
        <v>5131</v>
      </c>
      <c r="G48" s="34">
        <f t="shared" si="23"/>
        <v>0</v>
      </c>
      <c r="H48" s="34"/>
      <c r="I48" s="34"/>
      <c r="J48" s="34">
        <f t="shared" si="24"/>
        <v>19575</v>
      </c>
      <c r="K48" s="34"/>
      <c r="L48" s="34">
        <v>19575</v>
      </c>
      <c r="M48" s="34">
        <f t="shared" si="25"/>
        <v>10000</v>
      </c>
      <c r="N48" s="34"/>
      <c r="O48" s="34">
        <v>10000</v>
      </c>
      <c r="P48" s="34">
        <f t="shared" si="3"/>
        <v>-9575</v>
      </c>
      <c r="Q48" s="34">
        <f t="shared" si="4"/>
        <v>0</v>
      </c>
      <c r="R48" s="34">
        <f t="shared" si="5"/>
        <v>-9575</v>
      </c>
      <c r="S48" s="34">
        <f t="shared" si="26"/>
        <v>10000</v>
      </c>
      <c r="T48" s="34"/>
      <c r="U48" s="34">
        <v>10000</v>
      </c>
      <c r="V48" s="34">
        <v>10000</v>
      </c>
      <c r="W48" s="34"/>
      <c r="X48" s="34">
        <v>10000</v>
      </c>
      <c r="Y48" s="21"/>
    </row>
    <row r="49" spans="1:25" s="22" customFormat="1" ht="19.5" customHeight="1" x14ac:dyDescent="0.15">
      <c r="A49" s="23"/>
      <c r="B49" s="25"/>
      <c r="C49" s="25"/>
      <c r="D49" s="60"/>
      <c r="E49" s="61" t="s">
        <v>272</v>
      </c>
      <c r="F49" s="55" t="s">
        <v>214</v>
      </c>
      <c r="G49" s="34">
        <f t="shared" si="23"/>
        <v>22524.2</v>
      </c>
      <c r="H49" s="34"/>
      <c r="I49" s="34">
        <v>22524.2</v>
      </c>
      <c r="J49" s="34">
        <f t="shared" si="24"/>
        <v>6700.5</v>
      </c>
      <c r="K49" s="34"/>
      <c r="L49" s="34">
        <v>6700.5</v>
      </c>
      <c r="M49" s="34">
        <v>10000</v>
      </c>
      <c r="N49" s="34"/>
      <c r="O49" s="34">
        <v>10000</v>
      </c>
      <c r="P49" s="34">
        <f t="shared" si="3"/>
        <v>3299.5</v>
      </c>
      <c r="Q49" s="34">
        <f t="shared" si="4"/>
        <v>0</v>
      </c>
      <c r="R49" s="34">
        <f t="shared" si="5"/>
        <v>3299.5</v>
      </c>
      <c r="S49" s="34">
        <f>SUM(U49)</f>
        <v>10468</v>
      </c>
      <c r="T49" s="34"/>
      <c r="U49" s="34">
        <v>10468</v>
      </c>
      <c r="V49" s="34">
        <v>12000</v>
      </c>
      <c r="W49" s="34"/>
      <c r="X49" s="34">
        <v>11000</v>
      </c>
      <c r="Y49" s="21"/>
    </row>
    <row r="50" spans="1:25" s="22" customFormat="1" ht="27.75" customHeight="1" x14ac:dyDescent="0.15">
      <c r="A50" s="28"/>
      <c r="B50" s="30"/>
      <c r="C50" s="30"/>
      <c r="D50" s="63"/>
      <c r="E50" s="58" t="s">
        <v>495</v>
      </c>
      <c r="F50" s="64"/>
      <c r="G50" s="34">
        <f t="shared" si="23"/>
        <v>0</v>
      </c>
      <c r="H50" s="34"/>
      <c r="I50" s="34"/>
      <c r="J50" s="34">
        <f t="shared" si="24"/>
        <v>0</v>
      </c>
      <c r="K50" s="34"/>
      <c r="L50" s="34"/>
      <c r="M50" s="34">
        <f t="shared" si="25"/>
        <v>0</v>
      </c>
      <c r="N50" s="34"/>
      <c r="O50" s="34"/>
      <c r="P50" s="34">
        <f t="shared" si="3"/>
        <v>0</v>
      </c>
      <c r="Q50" s="34">
        <f t="shared" si="4"/>
        <v>0</v>
      </c>
      <c r="R50" s="34">
        <f t="shared" si="5"/>
        <v>0</v>
      </c>
      <c r="S50" s="34">
        <f t="shared" si="26"/>
        <v>0</v>
      </c>
      <c r="T50" s="34"/>
      <c r="U50" s="34"/>
      <c r="V50" s="34">
        <f t="shared" si="27"/>
        <v>0</v>
      </c>
      <c r="W50" s="34"/>
      <c r="X50" s="34"/>
      <c r="Y50" s="21"/>
    </row>
    <row r="51" spans="1:25" s="22" customFormat="1" ht="23.25" customHeight="1" x14ac:dyDescent="0.15">
      <c r="A51" s="28"/>
      <c r="B51" s="30"/>
      <c r="C51" s="30"/>
      <c r="D51" s="63"/>
      <c r="E51" s="62" t="s">
        <v>257</v>
      </c>
      <c r="F51" s="13" t="s">
        <v>193</v>
      </c>
      <c r="G51" s="34">
        <f t="shared" si="23"/>
        <v>0</v>
      </c>
      <c r="H51" s="34"/>
      <c r="I51" s="34"/>
      <c r="J51" s="34">
        <f t="shared" si="24"/>
        <v>0</v>
      </c>
      <c r="K51" s="34"/>
      <c r="L51" s="34"/>
      <c r="M51" s="34">
        <f t="shared" si="25"/>
        <v>0</v>
      </c>
      <c r="N51" s="34"/>
      <c r="O51" s="34"/>
      <c r="P51" s="34">
        <f t="shared" si="3"/>
        <v>0</v>
      </c>
      <c r="Q51" s="34">
        <f t="shared" si="4"/>
        <v>0</v>
      </c>
      <c r="R51" s="34">
        <f t="shared" si="5"/>
        <v>0</v>
      </c>
      <c r="S51" s="34">
        <f t="shared" si="26"/>
        <v>0</v>
      </c>
      <c r="T51" s="34"/>
      <c r="U51" s="34"/>
      <c r="V51" s="34">
        <f t="shared" si="27"/>
        <v>0</v>
      </c>
      <c r="W51" s="34"/>
      <c r="X51" s="34"/>
      <c r="Y51" s="21"/>
    </row>
    <row r="52" spans="1:25" ht="23.25" customHeight="1" x14ac:dyDescent="0.15">
      <c r="A52" s="28"/>
      <c r="B52" s="30"/>
      <c r="C52" s="30"/>
      <c r="D52" s="63"/>
      <c r="E52" s="62" t="s">
        <v>269</v>
      </c>
      <c r="F52" s="13" t="s">
        <v>209</v>
      </c>
      <c r="G52" s="34">
        <f t="shared" si="23"/>
        <v>0</v>
      </c>
      <c r="H52" s="34"/>
      <c r="I52" s="34"/>
      <c r="J52" s="34">
        <f t="shared" si="24"/>
        <v>0</v>
      </c>
      <c r="K52" s="34"/>
      <c r="L52" s="34"/>
      <c r="M52" s="34">
        <f t="shared" si="25"/>
        <v>0</v>
      </c>
      <c r="N52" s="34"/>
      <c r="O52" s="34"/>
      <c r="P52" s="34">
        <f t="shared" si="3"/>
        <v>0</v>
      </c>
      <c r="Q52" s="34">
        <f t="shared" si="4"/>
        <v>0</v>
      </c>
      <c r="R52" s="34">
        <f t="shared" si="5"/>
        <v>0</v>
      </c>
      <c r="S52" s="34">
        <f t="shared" si="26"/>
        <v>0</v>
      </c>
      <c r="T52" s="34"/>
      <c r="U52" s="34"/>
      <c r="V52" s="34">
        <f t="shared" si="27"/>
        <v>0</v>
      </c>
      <c r="W52" s="34"/>
      <c r="X52" s="34"/>
      <c r="Y52" s="26"/>
    </row>
    <row r="53" spans="1:25" ht="23.25" customHeight="1" x14ac:dyDescent="0.15">
      <c r="A53" s="28"/>
      <c r="B53" s="30"/>
      <c r="C53" s="30"/>
      <c r="D53" s="63"/>
      <c r="E53" s="62" t="s">
        <v>270</v>
      </c>
      <c r="F53" s="13" t="s">
        <v>210</v>
      </c>
      <c r="G53" s="34">
        <f t="shared" si="23"/>
        <v>0</v>
      </c>
      <c r="H53" s="34"/>
      <c r="I53" s="34"/>
      <c r="J53" s="34">
        <f t="shared" si="24"/>
        <v>0</v>
      </c>
      <c r="K53" s="34"/>
      <c r="L53" s="34"/>
      <c r="M53" s="34">
        <f t="shared" si="25"/>
        <v>0</v>
      </c>
      <c r="N53" s="34"/>
      <c r="O53" s="34"/>
      <c r="P53" s="34">
        <f t="shared" si="3"/>
        <v>0</v>
      </c>
      <c r="Q53" s="34">
        <f t="shared" si="4"/>
        <v>0</v>
      </c>
      <c r="R53" s="34">
        <f t="shared" si="5"/>
        <v>0</v>
      </c>
      <c r="S53" s="34">
        <f t="shared" si="26"/>
        <v>0</v>
      </c>
      <c r="T53" s="34"/>
      <c r="U53" s="34"/>
      <c r="V53" s="34">
        <f t="shared" si="27"/>
        <v>0</v>
      </c>
      <c r="W53" s="34"/>
      <c r="X53" s="34"/>
      <c r="Y53" s="26"/>
    </row>
    <row r="54" spans="1:25" ht="23.25" customHeight="1" x14ac:dyDescent="0.15">
      <c r="A54" s="47" t="s">
        <v>103</v>
      </c>
      <c r="B54" s="13" t="s">
        <v>97</v>
      </c>
      <c r="C54" s="13" t="s">
        <v>102</v>
      </c>
      <c r="D54" s="13" t="s">
        <v>98</v>
      </c>
      <c r="E54" s="58" t="s">
        <v>273</v>
      </c>
      <c r="F54" s="59"/>
      <c r="G54" s="34">
        <v>2179.4</v>
      </c>
      <c r="H54" s="34">
        <v>2179.4</v>
      </c>
      <c r="I54" s="34">
        <v>0</v>
      </c>
      <c r="J54" s="30"/>
      <c r="K54" s="30"/>
      <c r="L54" s="34">
        <v>0</v>
      </c>
      <c r="M54" s="30"/>
      <c r="N54" s="30"/>
      <c r="O54" s="34">
        <v>0</v>
      </c>
      <c r="P54" s="34">
        <f t="shared" si="3"/>
        <v>0</v>
      </c>
      <c r="Q54" s="34">
        <f t="shared" si="4"/>
        <v>0</v>
      </c>
      <c r="R54" s="34">
        <f t="shared" si="5"/>
        <v>0</v>
      </c>
      <c r="S54" s="30"/>
      <c r="T54" s="30"/>
      <c r="U54" s="34">
        <v>0</v>
      </c>
      <c r="V54" s="30"/>
      <c r="W54" s="30"/>
      <c r="X54" s="34">
        <v>0</v>
      </c>
      <c r="Y54" s="26"/>
    </row>
    <row r="55" spans="1:25" ht="12.75" customHeight="1" x14ac:dyDescent="0.15">
      <c r="A55" s="23"/>
      <c r="B55" s="25"/>
      <c r="C55" s="25"/>
      <c r="D55" s="60"/>
      <c r="E55" s="61"/>
      <c r="F55" s="60"/>
      <c r="G55" s="34"/>
      <c r="H55" s="34"/>
      <c r="I55" s="34"/>
      <c r="J55" s="34"/>
      <c r="K55" s="34"/>
      <c r="L55" s="34"/>
      <c r="M55" s="34"/>
      <c r="N55" s="34"/>
      <c r="O55" s="34"/>
      <c r="P55" s="34">
        <f t="shared" si="3"/>
        <v>0</v>
      </c>
      <c r="Q55" s="34">
        <f t="shared" si="4"/>
        <v>0</v>
      </c>
      <c r="R55" s="34">
        <f t="shared" si="5"/>
        <v>0</v>
      </c>
      <c r="S55" s="34"/>
      <c r="T55" s="34"/>
      <c r="U55" s="34"/>
      <c r="V55" s="34"/>
      <c r="W55" s="34"/>
      <c r="X55" s="34"/>
      <c r="Y55" s="26"/>
    </row>
    <row r="56" spans="1:25" s="22" customFormat="1" ht="27.75" customHeight="1" x14ac:dyDescent="0.15">
      <c r="A56" s="68" t="s">
        <v>104</v>
      </c>
      <c r="B56" s="55" t="s">
        <v>97</v>
      </c>
      <c r="C56" s="55" t="s">
        <v>102</v>
      </c>
      <c r="D56" s="55" t="s">
        <v>100</v>
      </c>
      <c r="E56" s="61" t="s">
        <v>453</v>
      </c>
      <c r="F56" s="60"/>
      <c r="G56" s="34">
        <v>2179.4</v>
      </c>
      <c r="H56" s="34">
        <v>2179.4</v>
      </c>
      <c r="I56" s="34">
        <v>0</v>
      </c>
      <c r="J56" s="30"/>
      <c r="K56" s="30"/>
      <c r="L56" s="34">
        <v>0</v>
      </c>
      <c r="M56" s="30"/>
      <c r="N56" s="30"/>
      <c r="O56" s="34">
        <v>0</v>
      </c>
      <c r="P56" s="34">
        <f t="shared" si="3"/>
        <v>0</v>
      </c>
      <c r="Q56" s="34">
        <f t="shared" si="4"/>
        <v>0</v>
      </c>
      <c r="R56" s="34">
        <f t="shared" si="5"/>
        <v>0</v>
      </c>
      <c r="S56" s="30"/>
      <c r="T56" s="30"/>
      <c r="U56" s="34">
        <v>0</v>
      </c>
      <c r="V56" s="30"/>
      <c r="W56" s="30"/>
      <c r="X56" s="34">
        <v>0</v>
      </c>
      <c r="Y56" s="21"/>
    </row>
    <row r="57" spans="1:25" ht="12.75" customHeight="1" x14ac:dyDescent="0.15">
      <c r="A57" s="23"/>
      <c r="B57" s="25"/>
      <c r="C57" s="25"/>
      <c r="D57" s="60"/>
      <c r="E57" s="61" t="s">
        <v>333</v>
      </c>
      <c r="F57" s="60"/>
      <c r="G57" s="34"/>
      <c r="H57" s="34"/>
      <c r="I57" s="34"/>
      <c r="J57" s="34"/>
      <c r="K57" s="34"/>
      <c r="L57" s="34"/>
      <c r="M57" s="34"/>
      <c r="N57" s="34"/>
      <c r="O57" s="34"/>
      <c r="P57" s="34">
        <f t="shared" si="3"/>
        <v>0</v>
      </c>
      <c r="Q57" s="34">
        <f t="shared" si="4"/>
        <v>0</v>
      </c>
      <c r="R57" s="34">
        <f t="shared" si="5"/>
        <v>0</v>
      </c>
      <c r="S57" s="34"/>
      <c r="T57" s="34"/>
      <c r="U57" s="34"/>
      <c r="V57" s="34"/>
      <c r="W57" s="34"/>
      <c r="X57" s="34"/>
      <c r="Y57" s="26"/>
    </row>
    <row r="58" spans="1:25" ht="52.5" customHeight="1" x14ac:dyDescent="0.15">
      <c r="A58" s="28"/>
      <c r="B58" s="30"/>
      <c r="C58" s="30"/>
      <c r="D58" s="63"/>
      <c r="E58" s="58" t="s">
        <v>482</v>
      </c>
      <c r="F58" s="64"/>
      <c r="G58" s="30"/>
      <c r="H58" s="30"/>
      <c r="I58" s="34"/>
      <c r="J58" s="30"/>
      <c r="K58" s="30"/>
      <c r="L58" s="34"/>
      <c r="M58" s="30"/>
      <c r="N58" s="30"/>
      <c r="O58" s="34"/>
      <c r="P58" s="34">
        <f t="shared" si="3"/>
        <v>0</v>
      </c>
      <c r="Q58" s="34">
        <f t="shared" si="4"/>
        <v>0</v>
      </c>
      <c r="R58" s="34">
        <f t="shared" si="5"/>
        <v>0</v>
      </c>
      <c r="S58" s="30"/>
      <c r="T58" s="30"/>
      <c r="U58" s="34"/>
      <c r="V58" s="30"/>
      <c r="W58" s="30"/>
      <c r="X58" s="34"/>
      <c r="Y58" s="26"/>
    </row>
    <row r="59" spans="1:25" s="22" customFormat="1" ht="21.75" customHeight="1" x14ac:dyDescent="0.15">
      <c r="A59" s="23"/>
      <c r="B59" s="25"/>
      <c r="C59" s="25"/>
      <c r="D59" s="60"/>
      <c r="E59" s="61" t="s">
        <v>243</v>
      </c>
      <c r="F59" s="55" t="s">
        <v>176</v>
      </c>
      <c r="G59" s="34">
        <v>2179.4</v>
      </c>
      <c r="H59" s="34">
        <v>2179.4</v>
      </c>
      <c r="J59" s="30"/>
      <c r="K59" s="30"/>
      <c r="L59" s="34">
        <v>0</v>
      </c>
      <c r="M59" s="30"/>
      <c r="N59" s="30"/>
      <c r="O59" s="34">
        <v>0</v>
      </c>
      <c r="P59" s="34">
        <f t="shared" si="3"/>
        <v>0</v>
      </c>
      <c r="Q59" s="34">
        <f t="shared" si="4"/>
        <v>0</v>
      </c>
      <c r="R59" s="34">
        <f t="shared" si="5"/>
        <v>0</v>
      </c>
      <c r="S59" s="30"/>
      <c r="T59" s="30"/>
      <c r="U59" s="34">
        <v>0</v>
      </c>
      <c r="V59" s="30"/>
      <c r="W59" s="30"/>
      <c r="X59" s="34">
        <v>0</v>
      </c>
      <c r="Y59" s="21"/>
    </row>
    <row r="60" spans="1:25" ht="12.75" customHeight="1" x14ac:dyDescent="0.15">
      <c r="A60" s="23"/>
      <c r="B60" s="25"/>
      <c r="C60" s="25"/>
      <c r="D60" s="60"/>
      <c r="E60" s="61" t="s">
        <v>247</v>
      </c>
      <c r="F60" s="55" t="s">
        <v>178</v>
      </c>
      <c r="G60" s="34"/>
      <c r="H60" s="34"/>
      <c r="I60" s="34"/>
      <c r="J60" s="34"/>
      <c r="K60" s="34"/>
      <c r="L60" s="34"/>
      <c r="M60" s="34"/>
      <c r="N60" s="34"/>
      <c r="O60" s="34"/>
      <c r="P60" s="34">
        <f t="shared" si="3"/>
        <v>0</v>
      </c>
      <c r="Q60" s="34">
        <f t="shared" si="4"/>
        <v>0</v>
      </c>
      <c r="R60" s="34">
        <f t="shared" si="5"/>
        <v>0</v>
      </c>
      <c r="S60" s="34"/>
      <c r="T60" s="34"/>
      <c r="U60" s="34"/>
      <c r="V60" s="34"/>
      <c r="W60" s="34"/>
      <c r="X60" s="34"/>
      <c r="Y60" s="26"/>
    </row>
    <row r="61" spans="1:25" s="22" customFormat="1" ht="18" customHeight="1" x14ac:dyDescent="0.15">
      <c r="A61" s="23"/>
      <c r="B61" s="25"/>
      <c r="C61" s="25"/>
      <c r="D61" s="60"/>
      <c r="E61" s="61" t="s">
        <v>249</v>
      </c>
      <c r="F61" s="55" t="s">
        <v>180</v>
      </c>
      <c r="G61" s="34"/>
      <c r="H61" s="34"/>
      <c r="I61" s="34"/>
      <c r="J61" s="34"/>
      <c r="K61" s="34"/>
      <c r="L61" s="34"/>
      <c r="M61" s="34"/>
      <c r="N61" s="34"/>
      <c r="O61" s="34"/>
      <c r="P61" s="34">
        <f t="shared" si="3"/>
        <v>0</v>
      </c>
      <c r="Q61" s="34">
        <f t="shared" si="4"/>
        <v>0</v>
      </c>
      <c r="R61" s="34">
        <f t="shared" si="5"/>
        <v>0</v>
      </c>
      <c r="S61" s="34"/>
      <c r="T61" s="34"/>
      <c r="U61" s="34"/>
      <c r="V61" s="34"/>
      <c r="W61" s="34"/>
      <c r="X61" s="34"/>
      <c r="Y61" s="21"/>
    </row>
    <row r="62" spans="1:25" ht="12.75" customHeight="1" x14ac:dyDescent="0.15">
      <c r="A62" s="23"/>
      <c r="B62" s="25"/>
      <c r="C62" s="25"/>
      <c r="D62" s="60"/>
      <c r="E62" s="61" t="s">
        <v>251</v>
      </c>
      <c r="F62" s="55" t="s">
        <v>183</v>
      </c>
      <c r="G62" s="34"/>
      <c r="H62" s="34"/>
      <c r="I62" s="34"/>
      <c r="J62" s="34"/>
      <c r="K62" s="34"/>
      <c r="L62" s="34"/>
      <c r="M62" s="34"/>
      <c r="N62" s="34"/>
      <c r="O62" s="34"/>
      <c r="P62" s="34">
        <f t="shared" si="3"/>
        <v>0</v>
      </c>
      <c r="Q62" s="34">
        <f t="shared" si="4"/>
        <v>0</v>
      </c>
      <c r="R62" s="34">
        <f t="shared" si="5"/>
        <v>0</v>
      </c>
      <c r="S62" s="34"/>
      <c r="T62" s="34"/>
      <c r="U62" s="34"/>
      <c r="V62" s="34"/>
      <c r="W62" s="34"/>
      <c r="X62" s="34"/>
      <c r="Y62" s="26"/>
    </row>
    <row r="63" spans="1:25" ht="20.25" customHeight="1" x14ac:dyDescent="0.15">
      <c r="A63" s="23"/>
      <c r="B63" s="25"/>
      <c r="C63" s="25"/>
      <c r="D63" s="60"/>
      <c r="E63" s="61" t="s">
        <v>256</v>
      </c>
      <c r="F63" s="55" t="s">
        <v>191</v>
      </c>
      <c r="G63" s="34"/>
      <c r="H63" s="34"/>
      <c r="I63" s="34"/>
      <c r="J63" s="34"/>
      <c r="K63" s="34"/>
      <c r="L63" s="34"/>
      <c r="M63" s="34"/>
      <c r="N63" s="34"/>
      <c r="O63" s="34"/>
      <c r="P63" s="34">
        <f t="shared" si="3"/>
        <v>0</v>
      </c>
      <c r="Q63" s="34">
        <f t="shared" si="4"/>
        <v>0</v>
      </c>
      <c r="R63" s="34">
        <f t="shared" si="5"/>
        <v>0</v>
      </c>
      <c r="S63" s="34"/>
      <c r="T63" s="34"/>
      <c r="U63" s="34"/>
      <c r="V63" s="34"/>
      <c r="W63" s="34"/>
      <c r="X63" s="34"/>
      <c r="Y63" s="26"/>
    </row>
    <row r="64" spans="1:25" s="22" customFormat="1" ht="22.5" customHeight="1" x14ac:dyDescent="0.15">
      <c r="A64" s="23"/>
      <c r="B64" s="25"/>
      <c r="C64" s="25"/>
      <c r="D64" s="60"/>
      <c r="E64" s="61" t="s">
        <v>258</v>
      </c>
      <c r="F64" s="55" t="s">
        <v>194</v>
      </c>
      <c r="G64" s="34"/>
      <c r="H64" s="34"/>
      <c r="I64" s="34"/>
      <c r="J64" s="34"/>
      <c r="K64" s="34"/>
      <c r="L64" s="34"/>
      <c r="M64" s="34"/>
      <c r="N64" s="34"/>
      <c r="O64" s="34"/>
      <c r="P64" s="34">
        <f t="shared" si="3"/>
        <v>0</v>
      </c>
      <c r="Q64" s="34">
        <f t="shared" si="4"/>
        <v>0</v>
      </c>
      <c r="R64" s="34">
        <f t="shared" si="5"/>
        <v>0</v>
      </c>
      <c r="S64" s="34"/>
      <c r="T64" s="34"/>
      <c r="U64" s="34"/>
      <c r="V64" s="34"/>
      <c r="W64" s="34"/>
      <c r="X64" s="34"/>
      <c r="Y64" s="21"/>
    </row>
    <row r="65" spans="1:25" ht="16.5" customHeight="1" x14ac:dyDescent="0.15">
      <c r="A65" s="23"/>
      <c r="B65" s="25"/>
      <c r="C65" s="25"/>
      <c r="D65" s="60"/>
      <c r="E65" s="61" t="s">
        <v>259</v>
      </c>
      <c r="F65" s="55" t="s">
        <v>195</v>
      </c>
      <c r="G65" s="34"/>
      <c r="H65" s="34"/>
      <c r="I65" s="34"/>
      <c r="J65" s="34"/>
      <c r="K65" s="34"/>
      <c r="L65" s="34"/>
      <c r="M65" s="34"/>
      <c r="N65" s="34"/>
      <c r="O65" s="34"/>
      <c r="P65" s="34">
        <f t="shared" si="3"/>
        <v>0</v>
      </c>
      <c r="Q65" s="34">
        <f t="shared" si="4"/>
        <v>0</v>
      </c>
      <c r="R65" s="34">
        <f t="shared" si="5"/>
        <v>0</v>
      </c>
      <c r="S65" s="34"/>
      <c r="T65" s="34"/>
      <c r="U65" s="34"/>
      <c r="V65" s="34"/>
      <c r="W65" s="34"/>
      <c r="X65" s="34"/>
      <c r="Y65" s="26"/>
    </row>
    <row r="66" spans="1:25" s="22" customFormat="1" ht="16.5" customHeight="1" x14ac:dyDescent="0.15">
      <c r="A66" s="23"/>
      <c r="B66" s="25"/>
      <c r="C66" s="25"/>
      <c r="D66" s="60"/>
      <c r="E66" s="61" t="s">
        <v>260</v>
      </c>
      <c r="F66" s="55" t="s">
        <v>196</v>
      </c>
      <c r="G66" s="34"/>
      <c r="H66" s="34"/>
      <c r="I66" s="34"/>
      <c r="J66" s="34"/>
      <c r="K66" s="34"/>
      <c r="L66" s="34"/>
      <c r="M66" s="34"/>
      <c r="N66" s="34"/>
      <c r="O66" s="34"/>
      <c r="P66" s="34">
        <f t="shared" si="3"/>
        <v>0</v>
      </c>
      <c r="Q66" s="34">
        <f t="shared" si="4"/>
        <v>0</v>
      </c>
      <c r="R66" s="34">
        <f t="shared" si="5"/>
        <v>0</v>
      </c>
      <c r="S66" s="34"/>
      <c r="T66" s="34"/>
      <c r="U66" s="34"/>
      <c r="V66" s="34"/>
      <c r="W66" s="34"/>
      <c r="X66" s="34"/>
      <c r="Y66" s="21"/>
    </row>
    <row r="67" spans="1:25" ht="16.5" customHeight="1" x14ac:dyDescent="0.15">
      <c r="A67" s="23"/>
      <c r="B67" s="25"/>
      <c r="C67" s="25"/>
      <c r="D67" s="60"/>
      <c r="E67" s="61" t="s">
        <v>263</v>
      </c>
      <c r="F67" s="55" t="s">
        <v>197</v>
      </c>
      <c r="G67" s="34"/>
      <c r="H67" s="34"/>
      <c r="I67" s="34"/>
      <c r="J67" s="34"/>
      <c r="K67" s="34"/>
      <c r="L67" s="34"/>
      <c r="M67" s="34"/>
      <c r="N67" s="34"/>
      <c r="O67" s="34"/>
      <c r="P67" s="34">
        <f t="shared" si="3"/>
        <v>0</v>
      </c>
      <c r="Q67" s="34">
        <f t="shared" si="4"/>
        <v>0</v>
      </c>
      <c r="R67" s="34">
        <f t="shared" si="5"/>
        <v>0</v>
      </c>
      <c r="S67" s="34"/>
      <c r="T67" s="34"/>
      <c r="U67" s="34"/>
      <c r="V67" s="34"/>
      <c r="W67" s="34"/>
      <c r="X67" s="34"/>
      <c r="Y67" s="26"/>
    </row>
    <row r="68" spans="1:25" s="22" customFormat="1" ht="16.5" customHeight="1" x14ac:dyDescent="0.15">
      <c r="A68" s="23"/>
      <c r="B68" s="25"/>
      <c r="C68" s="25"/>
      <c r="D68" s="60"/>
      <c r="E68" s="61" t="s">
        <v>264</v>
      </c>
      <c r="F68" s="55" t="s">
        <v>198</v>
      </c>
      <c r="G68" s="34"/>
      <c r="H68" s="34"/>
      <c r="I68" s="34"/>
      <c r="J68" s="34"/>
      <c r="K68" s="34"/>
      <c r="L68" s="34"/>
      <c r="M68" s="34"/>
      <c r="N68" s="34"/>
      <c r="O68" s="34"/>
      <c r="P68" s="34">
        <f t="shared" si="3"/>
        <v>0</v>
      </c>
      <c r="Q68" s="34">
        <f t="shared" si="4"/>
        <v>0</v>
      </c>
      <c r="R68" s="34">
        <f t="shared" si="5"/>
        <v>0</v>
      </c>
      <c r="S68" s="34"/>
      <c r="T68" s="34"/>
      <c r="U68" s="34"/>
      <c r="V68" s="34"/>
      <c r="W68" s="34"/>
      <c r="X68" s="34"/>
      <c r="Y68" s="21"/>
    </row>
    <row r="69" spans="1:25" ht="24.75" customHeight="1" x14ac:dyDescent="0.15">
      <c r="A69" s="23"/>
      <c r="B69" s="25"/>
      <c r="C69" s="25"/>
      <c r="D69" s="60"/>
      <c r="E69" s="61" t="s">
        <v>274</v>
      </c>
      <c r="F69" s="55" t="s">
        <v>275</v>
      </c>
      <c r="G69" s="34"/>
      <c r="H69" s="34"/>
      <c r="I69" s="34"/>
      <c r="J69" s="34"/>
      <c r="K69" s="34"/>
      <c r="L69" s="34"/>
      <c r="M69" s="34"/>
      <c r="N69" s="34"/>
      <c r="O69" s="34"/>
      <c r="P69" s="34">
        <f t="shared" si="3"/>
        <v>0</v>
      </c>
      <c r="Q69" s="34">
        <f t="shared" si="4"/>
        <v>0</v>
      </c>
      <c r="R69" s="34">
        <f t="shared" si="5"/>
        <v>0</v>
      </c>
      <c r="S69" s="34"/>
      <c r="T69" s="34"/>
      <c r="U69" s="34"/>
      <c r="V69" s="34"/>
      <c r="W69" s="34"/>
      <c r="X69" s="34"/>
      <c r="Y69" s="26"/>
    </row>
    <row r="70" spans="1:25" s="22" customFormat="1" ht="27" customHeight="1" x14ac:dyDescent="0.15">
      <c r="A70" s="68" t="s">
        <v>106</v>
      </c>
      <c r="B70" s="55" t="s">
        <v>97</v>
      </c>
      <c r="C70" s="55" t="s">
        <v>107</v>
      </c>
      <c r="D70" s="55" t="s">
        <v>98</v>
      </c>
      <c r="E70" s="69" t="s">
        <v>454</v>
      </c>
      <c r="F70" s="70"/>
      <c r="G70" s="86">
        <f>SUM(G73:G104)</f>
        <v>67848.2</v>
      </c>
      <c r="H70" s="86">
        <f>SUM(H73:H104)</f>
        <v>35255.100000000006</v>
      </c>
      <c r="I70" s="86">
        <f t="shared" ref="I70" si="28">SUM(I73:I104)</f>
        <v>32593.1</v>
      </c>
      <c r="J70" s="86">
        <f>SUM(J73:J104)</f>
        <v>53723.6</v>
      </c>
      <c r="K70" s="86">
        <f>SUM(K73:K104)</f>
        <v>33800</v>
      </c>
      <c r="L70" s="86">
        <f t="shared" ref="L70" si="29">SUM(L73:L104)</f>
        <v>19923.599999999999</v>
      </c>
      <c r="M70" s="86">
        <f>SUM(M73:M104)</f>
        <v>61148</v>
      </c>
      <c r="N70" s="86">
        <f>SUM(N73:N104)</f>
        <v>40868</v>
      </c>
      <c r="O70" s="86">
        <f t="shared" ref="O70" si="30">SUM(O73:O104)</f>
        <v>20280</v>
      </c>
      <c r="P70" s="34">
        <f t="shared" ref="P70:Q121" si="31">M70-J70</f>
        <v>7424.4000000000015</v>
      </c>
      <c r="Q70" s="34">
        <f t="shared" ref="Q70:Q121" si="32">N70-K70</f>
        <v>7068</v>
      </c>
      <c r="R70" s="34">
        <f t="shared" ref="R70:R121" si="33">O70-L70</f>
        <v>356.40000000000146</v>
      </c>
      <c r="S70" s="86">
        <f>SUM(S73:S104)</f>
        <v>69880</v>
      </c>
      <c r="T70" s="86">
        <f>SUM(T73:T104)</f>
        <v>48600</v>
      </c>
      <c r="U70" s="86">
        <f t="shared" ref="U70" si="34">SUM(U73:U104)</f>
        <v>21280</v>
      </c>
      <c r="V70" s="86">
        <f>SUM(V73:V104)</f>
        <v>78293.399999999994</v>
      </c>
      <c r="W70" s="86">
        <f>SUM(W73:W104)</f>
        <v>56013.4</v>
      </c>
      <c r="X70" s="86">
        <f t="shared" ref="X70" si="35">SUM(X73:X104)</f>
        <v>22280</v>
      </c>
      <c r="Y70" s="21"/>
    </row>
    <row r="71" spans="1:25" s="22" customFormat="1" ht="20.25" customHeight="1" x14ac:dyDescent="0.15">
      <c r="A71" s="23"/>
      <c r="B71" s="25"/>
      <c r="C71" s="25"/>
      <c r="D71" s="60"/>
      <c r="E71" s="61" t="s">
        <v>415</v>
      </c>
      <c r="F71" s="60"/>
      <c r="G71" s="34"/>
      <c r="H71" s="34"/>
      <c r="I71" s="34"/>
      <c r="J71" s="34"/>
      <c r="K71" s="34"/>
      <c r="L71" s="34"/>
      <c r="M71" s="34"/>
      <c r="N71" s="34"/>
      <c r="O71" s="34"/>
      <c r="P71" s="34">
        <f t="shared" si="31"/>
        <v>0</v>
      </c>
      <c r="Q71" s="34">
        <f t="shared" si="32"/>
        <v>0</v>
      </c>
      <c r="R71" s="34">
        <f t="shared" si="33"/>
        <v>0</v>
      </c>
      <c r="S71" s="34"/>
      <c r="T71" s="34"/>
      <c r="U71" s="34"/>
      <c r="V71" s="34"/>
      <c r="W71" s="34"/>
      <c r="X71" s="34"/>
      <c r="Y71" s="21"/>
    </row>
    <row r="72" spans="1:25" s="22" customFormat="1" ht="27" customHeight="1" x14ac:dyDescent="0.15">
      <c r="A72" s="47" t="s">
        <v>108</v>
      </c>
      <c r="B72" s="13" t="s">
        <v>97</v>
      </c>
      <c r="C72" s="13" t="s">
        <v>107</v>
      </c>
      <c r="D72" s="13" t="s">
        <v>100</v>
      </c>
      <c r="E72" s="62" t="s">
        <v>454</v>
      </c>
      <c r="F72" s="63"/>
      <c r="G72" s="86">
        <f>SUM(G73:G104)</f>
        <v>67848.2</v>
      </c>
      <c r="H72" s="86">
        <f>SUM(H73:H104)</f>
        <v>35255.100000000006</v>
      </c>
      <c r="I72" s="86">
        <f t="shared" ref="I72" si="36">SUM(I73:I104)</f>
        <v>32593.1</v>
      </c>
      <c r="J72" s="86">
        <f>SUM(J73:J104)</f>
        <v>53723.6</v>
      </c>
      <c r="K72" s="86">
        <f>SUM(K73:K104)</f>
        <v>33800</v>
      </c>
      <c r="L72" s="86">
        <f t="shared" ref="L72" si="37">SUM(L73:L104)</f>
        <v>19923.599999999999</v>
      </c>
      <c r="M72" s="86">
        <f>SUM(M73:M104)</f>
        <v>61148</v>
      </c>
      <c r="N72" s="86">
        <f>SUM(N73:N104)</f>
        <v>40868</v>
      </c>
      <c r="O72" s="86">
        <f t="shared" ref="O72" si="38">SUM(O73:O104)</f>
        <v>20280</v>
      </c>
      <c r="P72" s="34">
        <f t="shared" si="31"/>
        <v>7424.4000000000015</v>
      </c>
      <c r="Q72" s="34">
        <f t="shared" si="32"/>
        <v>7068</v>
      </c>
      <c r="R72" s="34">
        <f t="shared" si="33"/>
        <v>356.40000000000146</v>
      </c>
      <c r="S72" s="86">
        <f>SUM(S73:S104)</f>
        <v>69880</v>
      </c>
      <c r="T72" s="86">
        <f>SUM(T73:T104)</f>
        <v>48600</v>
      </c>
      <c r="U72" s="86">
        <f t="shared" ref="U72" si="39">SUM(U73:U104)</f>
        <v>21280</v>
      </c>
      <c r="V72" s="86">
        <f>SUM(V73:V104)</f>
        <v>78293.399999999994</v>
      </c>
      <c r="W72" s="86">
        <f>SUM(W73:W104)</f>
        <v>56013.4</v>
      </c>
      <c r="X72" s="86">
        <f t="shared" ref="X72" si="40">SUM(X73:X104)</f>
        <v>22280</v>
      </c>
      <c r="Y72" s="21"/>
    </row>
    <row r="73" spans="1:25" s="22" customFormat="1" ht="18.75" customHeight="1" x14ac:dyDescent="0.15">
      <c r="A73" s="28"/>
      <c r="B73" s="30"/>
      <c r="C73" s="30"/>
      <c r="D73" s="63"/>
      <c r="E73" s="62" t="s">
        <v>243</v>
      </c>
      <c r="F73" s="13" t="s">
        <v>176</v>
      </c>
      <c r="G73" s="34"/>
      <c r="H73" s="34"/>
      <c r="I73" s="34"/>
      <c r="J73" s="34"/>
      <c r="K73" s="34"/>
      <c r="L73" s="34"/>
      <c r="M73" s="34"/>
      <c r="N73" s="34"/>
      <c r="O73" s="34"/>
      <c r="P73" s="34">
        <f t="shared" si="31"/>
        <v>0</v>
      </c>
      <c r="Q73" s="34">
        <f t="shared" si="32"/>
        <v>0</v>
      </c>
      <c r="R73" s="34">
        <f t="shared" si="33"/>
        <v>0</v>
      </c>
      <c r="S73" s="34"/>
      <c r="T73" s="34"/>
      <c r="U73" s="34"/>
      <c r="V73" s="34"/>
      <c r="W73" s="34"/>
      <c r="X73" s="34"/>
      <c r="Y73" s="21"/>
    </row>
    <row r="74" spans="1:25" s="22" customFormat="1" ht="27" customHeight="1" x14ac:dyDescent="0.15">
      <c r="A74" s="28"/>
      <c r="B74" s="30"/>
      <c r="C74" s="30"/>
      <c r="D74" s="63"/>
      <c r="E74" s="62" t="s">
        <v>244</v>
      </c>
      <c r="F74" s="13" t="s">
        <v>177</v>
      </c>
      <c r="G74" s="34"/>
      <c r="H74" s="34"/>
      <c r="I74" s="34"/>
      <c r="J74" s="34"/>
      <c r="K74" s="34"/>
      <c r="L74" s="34"/>
      <c r="M74" s="34"/>
      <c r="N74" s="34"/>
      <c r="O74" s="34"/>
      <c r="P74" s="34">
        <f t="shared" si="31"/>
        <v>0</v>
      </c>
      <c r="Q74" s="34">
        <f t="shared" si="32"/>
        <v>0</v>
      </c>
      <c r="R74" s="34">
        <f t="shared" si="33"/>
        <v>0</v>
      </c>
      <c r="S74" s="34"/>
      <c r="T74" s="34"/>
      <c r="U74" s="34"/>
      <c r="V74" s="34"/>
      <c r="W74" s="34"/>
      <c r="X74" s="34"/>
      <c r="Y74" s="21"/>
    </row>
    <row r="75" spans="1:25" s="22" customFormat="1" ht="18.75" customHeight="1" x14ac:dyDescent="0.15">
      <c r="A75" s="28"/>
      <c r="B75" s="30"/>
      <c r="C75" s="30"/>
      <c r="D75" s="63"/>
      <c r="E75" s="62" t="s">
        <v>276</v>
      </c>
      <c r="F75" s="13" t="s">
        <v>277</v>
      </c>
      <c r="G75" s="34"/>
      <c r="H75" s="34"/>
      <c r="I75" s="34"/>
      <c r="J75" s="34"/>
      <c r="K75" s="34"/>
      <c r="L75" s="34"/>
      <c r="M75" s="34"/>
      <c r="N75" s="34"/>
      <c r="O75" s="34"/>
      <c r="P75" s="34">
        <f t="shared" si="31"/>
        <v>0</v>
      </c>
      <c r="Q75" s="34">
        <f t="shared" si="32"/>
        <v>0</v>
      </c>
      <c r="R75" s="34">
        <f t="shared" si="33"/>
        <v>0</v>
      </c>
      <c r="S75" s="34"/>
      <c r="T75" s="34"/>
      <c r="U75" s="34"/>
      <c r="V75" s="34"/>
      <c r="W75" s="34"/>
      <c r="X75" s="34"/>
      <c r="Y75" s="21"/>
    </row>
    <row r="76" spans="1:25" s="22" customFormat="1" ht="18.75" customHeight="1" x14ac:dyDescent="0.15">
      <c r="A76" s="28"/>
      <c r="B76" s="30"/>
      <c r="C76" s="30"/>
      <c r="D76" s="63"/>
      <c r="E76" s="62" t="s">
        <v>247</v>
      </c>
      <c r="F76" s="13" t="s">
        <v>178</v>
      </c>
      <c r="G76" s="34"/>
      <c r="H76" s="34"/>
      <c r="I76" s="34"/>
      <c r="J76" s="34"/>
      <c r="K76" s="34"/>
      <c r="L76" s="34"/>
      <c r="M76" s="34"/>
      <c r="N76" s="34"/>
      <c r="O76" s="34"/>
      <c r="P76" s="34">
        <f t="shared" si="31"/>
        <v>0</v>
      </c>
      <c r="Q76" s="34">
        <f t="shared" si="32"/>
        <v>0</v>
      </c>
      <c r="R76" s="34">
        <f t="shared" si="33"/>
        <v>0</v>
      </c>
      <c r="S76" s="34"/>
      <c r="T76" s="34"/>
      <c r="U76" s="34"/>
      <c r="V76" s="34"/>
      <c r="W76" s="34"/>
      <c r="X76" s="34"/>
      <c r="Y76" s="21"/>
    </row>
    <row r="77" spans="1:25" s="22" customFormat="1" ht="18.75" customHeight="1" x14ac:dyDescent="0.15">
      <c r="A77" s="28"/>
      <c r="B77" s="30"/>
      <c r="C77" s="30"/>
      <c r="D77" s="63"/>
      <c r="E77" s="62" t="s">
        <v>248</v>
      </c>
      <c r="F77" s="13" t="s">
        <v>179</v>
      </c>
      <c r="G77" s="34"/>
      <c r="H77" s="34"/>
      <c r="I77" s="34"/>
      <c r="J77" s="34"/>
      <c r="K77" s="34"/>
      <c r="L77" s="34"/>
      <c r="M77" s="34"/>
      <c r="N77" s="34"/>
      <c r="O77" s="34"/>
      <c r="P77" s="34">
        <f t="shared" si="31"/>
        <v>0</v>
      </c>
      <c r="Q77" s="34">
        <f t="shared" si="32"/>
        <v>0</v>
      </c>
      <c r="R77" s="34">
        <f t="shared" si="33"/>
        <v>0</v>
      </c>
      <c r="S77" s="34"/>
      <c r="T77" s="34"/>
      <c r="U77" s="34"/>
      <c r="V77" s="34"/>
      <c r="W77" s="34"/>
      <c r="X77" s="34"/>
      <c r="Y77" s="21"/>
    </row>
    <row r="78" spans="1:25" s="22" customFormat="1" ht="19.5" customHeight="1" x14ac:dyDescent="0.15">
      <c r="A78" s="28"/>
      <c r="B78" s="30"/>
      <c r="C78" s="30"/>
      <c r="D78" s="63"/>
      <c r="E78" s="62" t="s">
        <v>249</v>
      </c>
      <c r="F78" s="13" t="s">
        <v>180</v>
      </c>
      <c r="G78" s="34"/>
      <c r="H78" s="34"/>
      <c r="I78" s="34"/>
      <c r="J78" s="34"/>
      <c r="K78" s="34"/>
      <c r="L78" s="34"/>
      <c r="M78" s="34"/>
      <c r="N78" s="34"/>
      <c r="O78" s="34"/>
      <c r="P78" s="34">
        <f t="shared" si="31"/>
        <v>0</v>
      </c>
      <c r="Q78" s="34">
        <f t="shared" si="32"/>
        <v>0</v>
      </c>
      <c r="R78" s="34">
        <f t="shared" si="33"/>
        <v>0</v>
      </c>
      <c r="S78" s="34"/>
      <c r="T78" s="34"/>
      <c r="U78" s="34"/>
      <c r="V78" s="34"/>
      <c r="W78" s="34"/>
      <c r="X78" s="34"/>
      <c r="Y78" s="21"/>
    </row>
    <row r="79" spans="1:25" ht="12.75" customHeight="1" x14ac:dyDescent="0.15">
      <c r="A79" s="28"/>
      <c r="B79" s="30"/>
      <c r="C79" s="30"/>
      <c r="D79" s="63"/>
      <c r="E79" s="62" t="s">
        <v>278</v>
      </c>
      <c r="F79" s="13" t="s">
        <v>182</v>
      </c>
      <c r="G79" s="34">
        <v>455</v>
      </c>
      <c r="H79" s="34">
        <v>455</v>
      </c>
      <c r="I79" s="34">
        <v>0</v>
      </c>
      <c r="J79" s="34">
        <v>1000</v>
      </c>
      <c r="K79" s="34">
        <v>1000</v>
      </c>
      <c r="L79" s="34">
        <v>0</v>
      </c>
      <c r="M79" s="34">
        <v>1000</v>
      </c>
      <c r="N79" s="34">
        <v>1000</v>
      </c>
      <c r="O79" s="34">
        <v>0</v>
      </c>
      <c r="P79" s="34">
        <f t="shared" si="31"/>
        <v>0</v>
      </c>
      <c r="Q79" s="34">
        <f t="shared" si="32"/>
        <v>0</v>
      </c>
      <c r="R79" s="34">
        <f t="shared" si="33"/>
        <v>0</v>
      </c>
      <c r="S79" s="34">
        <v>1100</v>
      </c>
      <c r="T79" s="34">
        <v>1100</v>
      </c>
      <c r="U79" s="34">
        <v>0</v>
      </c>
      <c r="V79" s="34">
        <v>1200</v>
      </c>
      <c r="W79" s="34">
        <v>1200</v>
      </c>
      <c r="X79" s="34">
        <v>0</v>
      </c>
      <c r="Y79" s="26"/>
    </row>
    <row r="80" spans="1:25" s="22" customFormat="1" ht="26.25" customHeight="1" x14ac:dyDescent="0.15">
      <c r="A80" s="28"/>
      <c r="B80" s="30"/>
      <c r="C80" s="30"/>
      <c r="D80" s="63"/>
      <c r="E80" s="62" t="s">
        <v>251</v>
      </c>
      <c r="F80" s="13" t="s">
        <v>183</v>
      </c>
      <c r="G80" s="34"/>
      <c r="H80" s="34"/>
      <c r="I80" s="34"/>
      <c r="J80" s="34"/>
      <c r="K80" s="34"/>
      <c r="L80" s="34"/>
      <c r="M80" s="34"/>
      <c r="N80" s="34"/>
      <c r="O80" s="34"/>
      <c r="P80" s="34">
        <f t="shared" si="31"/>
        <v>0</v>
      </c>
      <c r="Q80" s="34">
        <f t="shared" si="32"/>
        <v>0</v>
      </c>
      <c r="R80" s="34">
        <f t="shared" si="33"/>
        <v>0</v>
      </c>
      <c r="S80" s="34"/>
      <c r="T80" s="34"/>
      <c r="U80" s="34"/>
      <c r="V80" s="34"/>
      <c r="W80" s="34"/>
      <c r="X80" s="34"/>
      <c r="Y80" s="21"/>
    </row>
    <row r="81" spans="1:25" ht="12.75" customHeight="1" x14ac:dyDescent="0.15">
      <c r="A81" s="28"/>
      <c r="B81" s="30"/>
      <c r="C81" s="30"/>
      <c r="D81" s="63"/>
      <c r="E81" s="62" t="s">
        <v>279</v>
      </c>
      <c r="F81" s="13" t="s">
        <v>184</v>
      </c>
      <c r="G81" s="34"/>
      <c r="H81" s="34"/>
      <c r="I81" s="34"/>
      <c r="J81" s="34"/>
      <c r="K81" s="34"/>
      <c r="L81" s="34"/>
      <c r="M81" s="34"/>
      <c r="N81" s="34"/>
      <c r="O81" s="34"/>
      <c r="P81" s="34">
        <f t="shared" si="31"/>
        <v>0</v>
      </c>
      <c r="Q81" s="34">
        <f t="shared" si="32"/>
        <v>0</v>
      </c>
      <c r="R81" s="34">
        <f t="shared" si="33"/>
        <v>0</v>
      </c>
      <c r="S81" s="34"/>
      <c r="T81" s="34"/>
      <c r="U81" s="34"/>
      <c r="V81" s="34"/>
      <c r="W81" s="34"/>
      <c r="X81" s="34"/>
      <c r="Y81" s="26"/>
    </row>
    <row r="82" spans="1:25" s="22" customFormat="1" ht="23.25" customHeight="1" x14ac:dyDescent="0.15">
      <c r="A82" s="28"/>
      <c r="B82" s="30"/>
      <c r="C82" s="30"/>
      <c r="D82" s="63"/>
      <c r="E82" s="62" t="s">
        <v>254</v>
      </c>
      <c r="F82" s="13" t="s">
        <v>188</v>
      </c>
      <c r="G82" s="34"/>
      <c r="H82" s="34"/>
      <c r="I82" s="34"/>
      <c r="J82" s="34"/>
      <c r="K82" s="34"/>
      <c r="L82" s="34"/>
      <c r="M82" s="34"/>
      <c r="N82" s="34"/>
      <c r="O82" s="34"/>
      <c r="P82" s="34">
        <f t="shared" si="31"/>
        <v>0</v>
      </c>
      <c r="Q82" s="34">
        <f t="shared" si="32"/>
        <v>0</v>
      </c>
      <c r="R82" s="34">
        <f t="shared" si="33"/>
        <v>0</v>
      </c>
      <c r="S82" s="34"/>
      <c r="T82" s="34"/>
      <c r="U82" s="34"/>
      <c r="V82" s="34"/>
      <c r="W82" s="34"/>
      <c r="X82" s="34"/>
      <c r="Y82" s="21"/>
    </row>
    <row r="83" spans="1:25" s="22" customFormat="1" ht="18" customHeight="1" x14ac:dyDescent="0.15">
      <c r="A83" s="28"/>
      <c r="B83" s="30"/>
      <c r="C83" s="30"/>
      <c r="D83" s="63"/>
      <c r="E83" s="62" t="s">
        <v>280</v>
      </c>
      <c r="F83" s="13" t="s">
        <v>190</v>
      </c>
      <c r="G83" s="34">
        <f>SUM(H83:I83)</f>
        <v>4496.2</v>
      </c>
      <c r="H83" s="34">
        <v>4496.2</v>
      </c>
      <c r="I83" s="34">
        <v>0</v>
      </c>
      <c r="J83" s="34">
        <f>SUM(K83:L83)</f>
        <v>3000</v>
      </c>
      <c r="K83" s="34">
        <v>3000</v>
      </c>
      <c r="L83" s="34">
        <v>0</v>
      </c>
      <c r="M83" s="34">
        <f>SUM(N83:O83)</f>
        <v>3500</v>
      </c>
      <c r="N83" s="34">
        <v>3500</v>
      </c>
      <c r="O83" s="34">
        <v>0</v>
      </c>
      <c r="P83" s="34">
        <f t="shared" si="31"/>
        <v>500</v>
      </c>
      <c r="Q83" s="34">
        <f t="shared" si="32"/>
        <v>500</v>
      </c>
      <c r="R83" s="34">
        <f t="shared" si="33"/>
        <v>0</v>
      </c>
      <c r="S83" s="34">
        <f>SUM(T83:U83)</f>
        <v>4500</v>
      </c>
      <c r="T83" s="34">
        <v>4500</v>
      </c>
      <c r="U83" s="34">
        <v>0</v>
      </c>
      <c r="V83" s="34">
        <f>SUM(W83:X83)</f>
        <v>5500</v>
      </c>
      <c r="W83" s="34">
        <v>5500</v>
      </c>
      <c r="X83" s="34">
        <v>0</v>
      </c>
      <c r="Y83" s="21"/>
    </row>
    <row r="84" spans="1:25" s="22" customFormat="1" ht="26.25" customHeight="1" x14ac:dyDescent="0.15">
      <c r="A84" s="28"/>
      <c r="B84" s="30"/>
      <c r="C84" s="30"/>
      <c r="D84" s="63"/>
      <c r="E84" s="62" t="s">
        <v>256</v>
      </c>
      <c r="F84" s="13" t="s">
        <v>191</v>
      </c>
      <c r="G84" s="34">
        <f t="shared" ref="G84:G97" si="41">SUM(H84:I84)</f>
        <v>4564.5</v>
      </c>
      <c r="H84" s="34">
        <v>4564.5</v>
      </c>
      <c r="I84" s="34">
        <v>0</v>
      </c>
      <c r="J84" s="34">
        <f t="shared" ref="J84:J97" si="42">SUM(K84:L84)</f>
        <v>3000</v>
      </c>
      <c r="K84" s="34">
        <v>3000</v>
      </c>
      <c r="L84" s="34">
        <v>0</v>
      </c>
      <c r="M84" s="34">
        <f t="shared" ref="M84:M97" si="43">SUM(N84:O84)</f>
        <v>3500</v>
      </c>
      <c r="N84" s="34">
        <v>3500</v>
      </c>
      <c r="O84" s="34">
        <v>0</v>
      </c>
      <c r="P84" s="34">
        <f t="shared" si="31"/>
        <v>500</v>
      </c>
      <c r="Q84" s="34">
        <f t="shared" si="32"/>
        <v>500</v>
      </c>
      <c r="R84" s="34">
        <f t="shared" si="33"/>
        <v>0</v>
      </c>
      <c r="S84" s="34">
        <f t="shared" ref="S84:S97" si="44">SUM(T84:U84)</f>
        <v>5000</v>
      </c>
      <c r="T84" s="34">
        <v>5000</v>
      </c>
      <c r="U84" s="34">
        <v>0</v>
      </c>
      <c r="V84" s="34">
        <f t="shared" ref="V84:V97" si="45">SUM(W84:X84)</f>
        <v>6000</v>
      </c>
      <c r="W84" s="34">
        <v>6000</v>
      </c>
      <c r="X84" s="34">
        <v>0</v>
      </c>
      <c r="Y84" s="21"/>
    </row>
    <row r="85" spans="1:25" ht="12.75" customHeight="1" x14ac:dyDescent="0.15">
      <c r="A85" s="28"/>
      <c r="B85" s="30"/>
      <c r="C85" s="30"/>
      <c r="D85" s="63"/>
      <c r="E85" s="62" t="s">
        <v>281</v>
      </c>
      <c r="F85" s="13" t="s">
        <v>192</v>
      </c>
      <c r="G85" s="34">
        <f t="shared" si="41"/>
        <v>2108.6999999999998</v>
      </c>
      <c r="H85" s="34">
        <v>2108.6999999999998</v>
      </c>
      <c r="I85" s="34">
        <v>0</v>
      </c>
      <c r="J85" s="34">
        <f t="shared" si="42"/>
        <v>3000</v>
      </c>
      <c r="K85" s="34">
        <v>3000</v>
      </c>
      <c r="L85" s="34">
        <v>0</v>
      </c>
      <c r="M85" s="34">
        <f t="shared" si="43"/>
        <v>3500</v>
      </c>
      <c r="N85" s="34">
        <v>3500</v>
      </c>
      <c r="O85" s="34">
        <v>0</v>
      </c>
      <c r="P85" s="34">
        <f t="shared" si="31"/>
        <v>500</v>
      </c>
      <c r="Q85" s="34">
        <f t="shared" si="32"/>
        <v>500</v>
      </c>
      <c r="R85" s="34">
        <f t="shared" si="33"/>
        <v>0</v>
      </c>
      <c r="S85" s="34">
        <f t="shared" si="44"/>
        <v>4500</v>
      </c>
      <c r="T85" s="34">
        <v>4500</v>
      </c>
      <c r="U85" s="34">
        <v>0</v>
      </c>
      <c r="V85" s="34">
        <f t="shared" si="45"/>
        <v>5000</v>
      </c>
      <c r="W85" s="34">
        <v>5000</v>
      </c>
      <c r="X85" s="34">
        <v>0</v>
      </c>
      <c r="Y85" s="26"/>
    </row>
    <row r="86" spans="1:25" s="22" customFormat="1" ht="28.5" customHeight="1" x14ac:dyDescent="0.15">
      <c r="A86" s="28"/>
      <c r="B86" s="30"/>
      <c r="C86" s="30"/>
      <c r="D86" s="63"/>
      <c r="E86" s="62" t="s">
        <v>257</v>
      </c>
      <c r="F86" s="13" t="s">
        <v>193</v>
      </c>
      <c r="G86" s="34">
        <f t="shared" si="41"/>
        <v>970</v>
      </c>
      <c r="H86" s="34">
        <v>970</v>
      </c>
      <c r="I86" s="34">
        <v>0</v>
      </c>
      <c r="J86" s="34">
        <f t="shared" si="42"/>
        <v>0</v>
      </c>
      <c r="K86" s="34"/>
      <c r="L86" s="34">
        <v>0</v>
      </c>
      <c r="M86" s="34">
        <f t="shared" si="43"/>
        <v>0</v>
      </c>
      <c r="N86" s="34"/>
      <c r="O86" s="34">
        <v>0</v>
      </c>
      <c r="P86" s="34">
        <f t="shared" si="31"/>
        <v>0</v>
      </c>
      <c r="Q86" s="34">
        <f t="shared" si="32"/>
        <v>0</v>
      </c>
      <c r="R86" s="34">
        <f t="shared" si="33"/>
        <v>0</v>
      </c>
      <c r="S86" s="34">
        <f t="shared" si="44"/>
        <v>0</v>
      </c>
      <c r="T86" s="34"/>
      <c r="U86" s="34">
        <v>0</v>
      </c>
      <c r="V86" s="34">
        <f t="shared" si="45"/>
        <v>0</v>
      </c>
      <c r="W86" s="34"/>
      <c r="X86" s="34">
        <v>0</v>
      </c>
      <c r="Y86" s="21"/>
    </row>
    <row r="87" spans="1:25" ht="26.25" customHeight="1" x14ac:dyDescent="0.15">
      <c r="A87" s="28"/>
      <c r="B87" s="30"/>
      <c r="C87" s="30"/>
      <c r="D87" s="63"/>
      <c r="E87" s="62" t="s">
        <v>258</v>
      </c>
      <c r="F87" s="13" t="s">
        <v>194</v>
      </c>
      <c r="G87" s="34">
        <f t="shared" si="41"/>
        <v>0</v>
      </c>
      <c r="H87" s="34"/>
      <c r="I87" s="34">
        <v>0</v>
      </c>
      <c r="J87" s="34">
        <f t="shared" si="42"/>
        <v>0</v>
      </c>
      <c r="K87" s="34"/>
      <c r="L87" s="34">
        <v>0</v>
      </c>
      <c r="M87" s="34">
        <f t="shared" si="43"/>
        <v>0</v>
      </c>
      <c r="N87" s="34"/>
      <c r="O87" s="34">
        <v>0</v>
      </c>
      <c r="P87" s="34">
        <f t="shared" si="31"/>
        <v>0</v>
      </c>
      <c r="Q87" s="34">
        <f t="shared" si="32"/>
        <v>0</v>
      </c>
      <c r="R87" s="34">
        <f t="shared" si="33"/>
        <v>0</v>
      </c>
      <c r="S87" s="34">
        <f t="shared" si="44"/>
        <v>0</v>
      </c>
      <c r="T87" s="34"/>
      <c r="U87" s="34">
        <v>0</v>
      </c>
      <c r="V87" s="34">
        <f t="shared" si="45"/>
        <v>0</v>
      </c>
      <c r="W87" s="34"/>
      <c r="X87" s="34">
        <v>0</v>
      </c>
      <c r="Y87" s="26"/>
    </row>
    <row r="88" spans="1:25" s="22" customFormat="1" ht="17.25" customHeight="1" x14ac:dyDescent="0.15">
      <c r="A88" s="28"/>
      <c r="B88" s="30"/>
      <c r="C88" s="30"/>
      <c r="D88" s="63"/>
      <c r="E88" s="62" t="s">
        <v>259</v>
      </c>
      <c r="F88" s="13" t="s">
        <v>195</v>
      </c>
      <c r="G88" s="34">
        <f t="shared" si="41"/>
        <v>1608</v>
      </c>
      <c r="H88" s="34">
        <v>1608</v>
      </c>
      <c r="I88" s="34">
        <v>0</v>
      </c>
      <c r="J88" s="34">
        <f t="shared" si="42"/>
        <v>0</v>
      </c>
      <c r="K88" s="34"/>
      <c r="L88" s="34">
        <v>0</v>
      </c>
      <c r="M88" s="34">
        <f t="shared" si="43"/>
        <v>1000</v>
      </c>
      <c r="N88" s="34">
        <v>1000</v>
      </c>
      <c r="O88" s="34">
        <v>0</v>
      </c>
      <c r="P88" s="34">
        <f t="shared" si="31"/>
        <v>1000</v>
      </c>
      <c r="Q88" s="34">
        <f t="shared" si="32"/>
        <v>1000</v>
      </c>
      <c r="R88" s="34">
        <f t="shared" si="33"/>
        <v>0</v>
      </c>
      <c r="S88" s="34">
        <f t="shared" si="44"/>
        <v>1500</v>
      </c>
      <c r="T88" s="34">
        <v>1500</v>
      </c>
      <c r="U88" s="34">
        <v>0</v>
      </c>
      <c r="V88" s="34">
        <f t="shared" si="45"/>
        <v>2000</v>
      </c>
      <c r="W88" s="34">
        <v>2000</v>
      </c>
      <c r="X88" s="34">
        <v>0</v>
      </c>
      <c r="Y88" s="21"/>
    </row>
    <row r="89" spans="1:25" ht="12.75" customHeight="1" x14ac:dyDescent="0.15">
      <c r="A89" s="28"/>
      <c r="B89" s="30"/>
      <c r="C89" s="30"/>
      <c r="D89" s="63"/>
      <c r="E89" s="62" t="s">
        <v>260</v>
      </c>
      <c r="F89" s="13" t="s">
        <v>196</v>
      </c>
      <c r="G89" s="34">
        <f t="shared" si="41"/>
        <v>0</v>
      </c>
      <c r="H89" s="34"/>
      <c r="I89" s="34">
        <v>0</v>
      </c>
      <c r="J89" s="34">
        <f t="shared" si="42"/>
        <v>1000</v>
      </c>
      <c r="K89" s="34">
        <v>1000</v>
      </c>
      <c r="L89" s="34">
        <v>0</v>
      </c>
      <c r="M89" s="34">
        <v>1568</v>
      </c>
      <c r="N89" s="34">
        <v>1568</v>
      </c>
      <c r="O89" s="34">
        <v>0</v>
      </c>
      <c r="P89" s="34">
        <f t="shared" si="31"/>
        <v>568</v>
      </c>
      <c r="Q89" s="34">
        <f t="shared" si="32"/>
        <v>568</v>
      </c>
      <c r="R89" s="34">
        <f t="shared" si="33"/>
        <v>0</v>
      </c>
      <c r="S89" s="34">
        <v>1700</v>
      </c>
      <c r="T89" s="34">
        <v>1700</v>
      </c>
      <c r="U89" s="34">
        <v>0</v>
      </c>
      <c r="V89" s="34">
        <v>1800</v>
      </c>
      <c r="W89" s="34">
        <v>1800</v>
      </c>
      <c r="X89" s="34">
        <v>0</v>
      </c>
      <c r="Y89" s="26"/>
    </row>
    <row r="90" spans="1:25" ht="12.75" customHeight="1" x14ac:dyDescent="0.15">
      <c r="A90" s="28"/>
      <c r="B90" s="30"/>
      <c r="C90" s="30"/>
      <c r="D90" s="63"/>
      <c r="E90" s="62" t="s">
        <v>261</v>
      </c>
      <c r="F90" s="13" t="s">
        <v>262</v>
      </c>
      <c r="G90" s="34">
        <f t="shared" si="41"/>
        <v>0</v>
      </c>
      <c r="H90" s="34"/>
      <c r="I90" s="34"/>
      <c r="J90" s="34">
        <f t="shared" si="42"/>
        <v>0</v>
      </c>
      <c r="K90" s="34"/>
      <c r="L90" s="34"/>
      <c r="M90" s="34">
        <f t="shared" si="43"/>
        <v>0</v>
      </c>
      <c r="N90" s="34"/>
      <c r="O90" s="34"/>
      <c r="P90" s="34">
        <f t="shared" si="31"/>
        <v>0</v>
      </c>
      <c r="Q90" s="34">
        <f t="shared" si="32"/>
        <v>0</v>
      </c>
      <c r="R90" s="34">
        <f t="shared" si="33"/>
        <v>0</v>
      </c>
      <c r="S90" s="34">
        <f t="shared" si="44"/>
        <v>0</v>
      </c>
      <c r="T90" s="34"/>
      <c r="U90" s="34"/>
      <c r="V90" s="34">
        <f t="shared" si="45"/>
        <v>0</v>
      </c>
      <c r="W90" s="34"/>
      <c r="X90" s="34"/>
      <c r="Y90" s="26"/>
    </row>
    <row r="91" spans="1:25" ht="12.75" customHeight="1" x14ac:dyDescent="0.15">
      <c r="A91" s="28"/>
      <c r="B91" s="30"/>
      <c r="C91" s="30"/>
      <c r="D91" s="63"/>
      <c r="E91" s="62" t="s">
        <v>263</v>
      </c>
      <c r="F91" s="13" t="s">
        <v>197</v>
      </c>
      <c r="G91" s="34">
        <f t="shared" si="41"/>
        <v>623.5</v>
      </c>
      <c r="H91" s="34">
        <v>623.5</v>
      </c>
      <c r="I91" s="34">
        <v>0</v>
      </c>
      <c r="J91" s="34">
        <f t="shared" si="42"/>
        <v>0</v>
      </c>
      <c r="K91" s="34"/>
      <c r="L91" s="34">
        <v>0</v>
      </c>
      <c r="M91" s="34">
        <f t="shared" si="43"/>
        <v>1000</v>
      </c>
      <c r="N91" s="34">
        <v>1000</v>
      </c>
      <c r="O91" s="34">
        <v>0</v>
      </c>
      <c r="P91" s="34">
        <f t="shared" si="31"/>
        <v>1000</v>
      </c>
      <c r="Q91" s="34">
        <f t="shared" si="32"/>
        <v>1000</v>
      </c>
      <c r="R91" s="34">
        <f t="shared" si="33"/>
        <v>0</v>
      </c>
      <c r="S91" s="34">
        <f t="shared" si="44"/>
        <v>1500</v>
      </c>
      <c r="T91" s="34">
        <v>1500</v>
      </c>
      <c r="U91" s="34">
        <v>0</v>
      </c>
      <c r="V91" s="34">
        <f t="shared" si="45"/>
        <v>2713.4</v>
      </c>
      <c r="W91" s="34">
        <v>2713.4</v>
      </c>
      <c r="X91" s="34">
        <v>0</v>
      </c>
      <c r="Y91" s="26"/>
    </row>
    <row r="92" spans="1:25" s="22" customFormat="1" ht="21" customHeight="1" x14ac:dyDescent="0.15">
      <c r="A92" s="28"/>
      <c r="B92" s="30"/>
      <c r="C92" s="30"/>
      <c r="D92" s="63"/>
      <c r="E92" s="62" t="s">
        <v>264</v>
      </c>
      <c r="F92" s="13" t="s">
        <v>198</v>
      </c>
      <c r="G92" s="34">
        <f t="shared" si="41"/>
        <v>10671.4</v>
      </c>
      <c r="H92" s="34">
        <v>10671.4</v>
      </c>
      <c r="I92" s="34">
        <v>0</v>
      </c>
      <c r="J92" s="34">
        <f t="shared" si="42"/>
        <v>10000</v>
      </c>
      <c r="K92" s="34">
        <v>10000</v>
      </c>
      <c r="L92" s="34">
        <v>0</v>
      </c>
      <c r="M92" s="34">
        <f t="shared" si="43"/>
        <v>12000</v>
      </c>
      <c r="N92" s="34">
        <v>12000</v>
      </c>
      <c r="O92" s="34">
        <v>0</v>
      </c>
      <c r="P92" s="34">
        <f t="shared" si="31"/>
        <v>2000</v>
      </c>
      <c r="Q92" s="34">
        <f t="shared" si="32"/>
        <v>2000</v>
      </c>
      <c r="R92" s="34">
        <f t="shared" si="33"/>
        <v>0</v>
      </c>
      <c r="S92" s="34">
        <f t="shared" si="44"/>
        <v>14000</v>
      </c>
      <c r="T92" s="34">
        <v>14000</v>
      </c>
      <c r="U92" s="34">
        <v>0</v>
      </c>
      <c r="V92" s="34">
        <f t="shared" si="45"/>
        <v>16000</v>
      </c>
      <c r="W92" s="34">
        <v>16000</v>
      </c>
      <c r="X92" s="34">
        <v>0</v>
      </c>
      <c r="Y92" s="21"/>
    </row>
    <row r="93" spans="1:25" s="22" customFormat="1" ht="28.5" customHeight="1" x14ac:dyDescent="0.15">
      <c r="A93" s="28"/>
      <c r="B93" s="30"/>
      <c r="C93" s="30"/>
      <c r="D93" s="63"/>
      <c r="E93" s="62" t="s">
        <v>274</v>
      </c>
      <c r="F93" s="13" t="s">
        <v>275</v>
      </c>
      <c r="G93" s="34">
        <f t="shared" si="41"/>
        <v>0</v>
      </c>
      <c r="H93" s="34"/>
      <c r="I93" s="34"/>
      <c r="J93" s="34">
        <f t="shared" si="42"/>
        <v>0</v>
      </c>
      <c r="K93" s="34"/>
      <c r="L93" s="34"/>
      <c r="M93" s="34">
        <f t="shared" si="43"/>
        <v>0</v>
      </c>
      <c r="N93" s="34"/>
      <c r="O93" s="34"/>
      <c r="P93" s="34">
        <f t="shared" si="31"/>
        <v>0</v>
      </c>
      <c r="Q93" s="34">
        <f t="shared" si="32"/>
        <v>0</v>
      </c>
      <c r="R93" s="34">
        <f t="shared" si="33"/>
        <v>0</v>
      </c>
      <c r="S93" s="34">
        <f t="shared" si="44"/>
        <v>0</v>
      </c>
      <c r="T93" s="34"/>
      <c r="U93" s="34"/>
      <c r="V93" s="34">
        <f t="shared" si="45"/>
        <v>0</v>
      </c>
      <c r="W93" s="34"/>
      <c r="X93" s="34"/>
      <c r="Y93" s="21"/>
    </row>
    <row r="94" spans="1:25" s="22" customFormat="1" ht="32.25" customHeight="1" x14ac:dyDescent="0.15">
      <c r="A94" s="28"/>
      <c r="B94" s="30"/>
      <c r="C94" s="30"/>
      <c r="D94" s="63"/>
      <c r="E94" s="62" t="s">
        <v>265</v>
      </c>
      <c r="F94" s="13" t="s">
        <v>203</v>
      </c>
      <c r="G94" s="34">
        <f t="shared" si="41"/>
        <v>2957.9</v>
      </c>
      <c r="H94" s="34">
        <v>2957.9</v>
      </c>
      <c r="I94" s="34">
        <v>0</v>
      </c>
      <c r="J94" s="34">
        <f t="shared" si="42"/>
        <v>5000</v>
      </c>
      <c r="K94" s="34">
        <v>5000</v>
      </c>
      <c r="L94" s="34">
        <v>0</v>
      </c>
      <c r="M94" s="34">
        <f t="shared" si="43"/>
        <v>5500</v>
      </c>
      <c r="N94" s="34">
        <v>5500</v>
      </c>
      <c r="O94" s="34">
        <v>0</v>
      </c>
      <c r="P94" s="34">
        <f t="shared" si="31"/>
        <v>500</v>
      </c>
      <c r="Q94" s="34">
        <f t="shared" si="32"/>
        <v>500</v>
      </c>
      <c r="R94" s="34">
        <f t="shared" si="33"/>
        <v>0</v>
      </c>
      <c r="S94" s="34">
        <f t="shared" si="44"/>
        <v>6000</v>
      </c>
      <c r="T94" s="34">
        <v>6000</v>
      </c>
      <c r="U94" s="34">
        <v>0</v>
      </c>
      <c r="V94" s="34">
        <f t="shared" si="45"/>
        <v>6500</v>
      </c>
      <c r="W94" s="34">
        <v>6500</v>
      </c>
      <c r="X94" s="34">
        <v>0</v>
      </c>
      <c r="Y94" s="21"/>
    </row>
    <row r="95" spans="1:25" s="22" customFormat="1" ht="22.5" customHeight="1" x14ac:dyDescent="0.15">
      <c r="A95" s="28"/>
      <c r="B95" s="30"/>
      <c r="C95" s="30"/>
      <c r="D95" s="63"/>
      <c r="E95" s="62" t="s">
        <v>266</v>
      </c>
      <c r="F95" s="13" t="s">
        <v>204</v>
      </c>
      <c r="G95" s="34">
        <f t="shared" si="41"/>
        <v>2700</v>
      </c>
      <c r="H95" s="34">
        <v>2700</v>
      </c>
      <c r="I95" s="34">
        <v>0</v>
      </c>
      <c r="J95" s="34">
        <f t="shared" si="42"/>
        <v>3800</v>
      </c>
      <c r="K95" s="34">
        <v>3800</v>
      </c>
      <c r="L95" s="34">
        <v>0</v>
      </c>
      <c r="M95" s="34">
        <f t="shared" si="43"/>
        <v>3800</v>
      </c>
      <c r="N95" s="34">
        <v>3800</v>
      </c>
      <c r="O95" s="34">
        <v>0</v>
      </c>
      <c r="P95" s="34">
        <f t="shared" si="31"/>
        <v>0</v>
      </c>
      <c r="Q95" s="34">
        <f t="shared" si="32"/>
        <v>0</v>
      </c>
      <c r="R95" s="34">
        <f t="shared" si="33"/>
        <v>0</v>
      </c>
      <c r="S95" s="34">
        <f t="shared" si="44"/>
        <v>3800</v>
      </c>
      <c r="T95" s="34">
        <v>3800</v>
      </c>
      <c r="U95" s="34">
        <v>0</v>
      </c>
      <c r="V95" s="34">
        <f t="shared" si="45"/>
        <v>3800</v>
      </c>
      <c r="W95" s="34">
        <v>3800</v>
      </c>
      <c r="X95" s="34">
        <v>0</v>
      </c>
      <c r="Y95" s="21"/>
    </row>
    <row r="96" spans="1:25" s="22" customFormat="1" ht="30.75" customHeight="1" x14ac:dyDescent="0.15">
      <c r="A96" s="28"/>
      <c r="B96" s="30"/>
      <c r="C96" s="30"/>
      <c r="D96" s="63"/>
      <c r="E96" s="62" t="s">
        <v>282</v>
      </c>
      <c r="F96" s="13" t="s">
        <v>205</v>
      </c>
      <c r="G96" s="34">
        <f t="shared" si="41"/>
        <v>0</v>
      </c>
      <c r="H96" s="34"/>
      <c r="I96" s="34"/>
      <c r="J96" s="34">
        <f t="shared" si="42"/>
        <v>0</v>
      </c>
      <c r="K96" s="34"/>
      <c r="L96" s="34"/>
      <c r="M96" s="34">
        <f t="shared" si="43"/>
        <v>0</v>
      </c>
      <c r="N96" s="34"/>
      <c r="O96" s="34"/>
      <c r="P96" s="34">
        <f t="shared" si="31"/>
        <v>0</v>
      </c>
      <c r="Q96" s="34">
        <f t="shared" si="32"/>
        <v>0</v>
      </c>
      <c r="R96" s="34">
        <f t="shared" si="33"/>
        <v>0</v>
      </c>
      <c r="S96" s="34">
        <f t="shared" si="44"/>
        <v>0</v>
      </c>
      <c r="T96" s="34"/>
      <c r="U96" s="34"/>
      <c r="V96" s="34">
        <f t="shared" si="45"/>
        <v>0</v>
      </c>
      <c r="W96" s="34"/>
      <c r="X96" s="34"/>
      <c r="Y96" s="21"/>
    </row>
    <row r="97" spans="1:25" ht="12.75" customHeight="1" x14ac:dyDescent="0.15">
      <c r="A97" s="28"/>
      <c r="B97" s="30"/>
      <c r="C97" s="30"/>
      <c r="D97" s="63"/>
      <c r="E97" s="62" t="s">
        <v>267</v>
      </c>
      <c r="F97" s="13" t="s">
        <v>206</v>
      </c>
      <c r="G97" s="34">
        <f t="shared" si="41"/>
        <v>4099.8999999999996</v>
      </c>
      <c r="H97" s="34">
        <v>4099.8999999999996</v>
      </c>
      <c r="I97" s="34">
        <v>0</v>
      </c>
      <c r="J97" s="34">
        <f t="shared" si="42"/>
        <v>4000</v>
      </c>
      <c r="K97" s="34">
        <v>4000</v>
      </c>
      <c r="L97" s="34">
        <v>0</v>
      </c>
      <c r="M97" s="34">
        <f t="shared" si="43"/>
        <v>4500</v>
      </c>
      <c r="N97" s="34">
        <v>4500</v>
      </c>
      <c r="O97" s="34">
        <v>0</v>
      </c>
      <c r="P97" s="34">
        <f t="shared" si="31"/>
        <v>500</v>
      </c>
      <c r="Q97" s="34">
        <f t="shared" si="31"/>
        <v>500</v>
      </c>
      <c r="R97" s="34">
        <f t="shared" si="33"/>
        <v>0</v>
      </c>
      <c r="S97" s="34">
        <f t="shared" si="44"/>
        <v>5000</v>
      </c>
      <c r="T97" s="34">
        <v>5000</v>
      </c>
      <c r="U97" s="34">
        <v>0</v>
      </c>
      <c r="V97" s="34">
        <f t="shared" si="45"/>
        <v>5500</v>
      </c>
      <c r="W97" s="34">
        <v>5500</v>
      </c>
      <c r="X97" s="34">
        <v>0</v>
      </c>
      <c r="Y97" s="26"/>
    </row>
    <row r="98" spans="1:25" ht="12.75" customHeight="1" x14ac:dyDescent="0.15">
      <c r="A98" s="28"/>
      <c r="B98" s="30"/>
      <c r="C98" s="30"/>
      <c r="D98" s="63"/>
      <c r="E98" s="62" t="s">
        <v>269</v>
      </c>
      <c r="F98" s="13" t="s">
        <v>209</v>
      </c>
      <c r="G98" s="34"/>
      <c r="H98" s="34"/>
      <c r="I98" s="34"/>
      <c r="J98" s="34"/>
      <c r="K98" s="34"/>
      <c r="L98" s="34"/>
      <c r="M98" s="34"/>
      <c r="N98" s="34"/>
      <c r="O98" s="34"/>
      <c r="P98" s="34">
        <f t="shared" si="31"/>
        <v>0</v>
      </c>
      <c r="Q98" s="34">
        <f t="shared" si="32"/>
        <v>0</v>
      </c>
      <c r="R98" s="34">
        <f t="shared" si="33"/>
        <v>0</v>
      </c>
      <c r="S98" s="34"/>
      <c r="T98" s="34"/>
      <c r="U98" s="34"/>
      <c r="V98" s="34"/>
      <c r="W98" s="34"/>
      <c r="X98" s="34"/>
      <c r="Y98" s="26"/>
    </row>
    <row r="99" spans="1:25" ht="30.75" customHeight="1" x14ac:dyDescent="0.15">
      <c r="A99" s="28"/>
      <c r="B99" s="30"/>
      <c r="C99" s="30"/>
      <c r="D99" s="63"/>
      <c r="E99" s="62" t="s">
        <v>270</v>
      </c>
      <c r="F99" s="13" t="s">
        <v>210</v>
      </c>
      <c r="G99" s="34"/>
      <c r="H99" s="34"/>
      <c r="I99" s="34"/>
      <c r="J99" s="34"/>
      <c r="K99" s="34"/>
      <c r="L99" s="34"/>
      <c r="M99" s="34"/>
      <c r="N99" s="34"/>
      <c r="O99" s="34"/>
      <c r="P99" s="34">
        <f t="shared" si="31"/>
        <v>0</v>
      </c>
      <c r="Q99" s="34">
        <f t="shared" si="32"/>
        <v>0</v>
      </c>
      <c r="R99" s="34">
        <f t="shared" si="33"/>
        <v>0</v>
      </c>
      <c r="S99" s="34"/>
      <c r="T99" s="34"/>
      <c r="U99" s="34"/>
      <c r="V99" s="34"/>
      <c r="W99" s="34"/>
      <c r="X99" s="34"/>
      <c r="Y99" s="71"/>
    </row>
    <row r="100" spans="1:25" s="22" customFormat="1" ht="24.75" customHeight="1" x14ac:dyDescent="0.15">
      <c r="A100" s="28"/>
      <c r="B100" s="30"/>
      <c r="C100" s="30"/>
      <c r="D100" s="63"/>
      <c r="E100" s="62" t="s">
        <v>283</v>
      </c>
      <c r="F100" s="13" t="s">
        <v>211</v>
      </c>
      <c r="G100" s="34"/>
      <c r="H100" s="34"/>
      <c r="I100" s="34"/>
      <c r="J100" s="34"/>
      <c r="K100" s="34"/>
      <c r="L100" s="34"/>
      <c r="M100" s="34"/>
      <c r="N100" s="34"/>
      <c r="O100" s="34"/>
      <c r="P100" s="34">
        <f t="shared" si="31"/>
        <v>0</v>
      </c>
      <c r="Q100" s="34">
        <f t="shared" si="32"/>
        <v>0</v>
      </c>
      <c r="R100" s="34">
        <f t="shared" si="33"/>
        <v>0</v>
      </c>
      <c r="S100" s="34"/>
      <c r="T100" s="34"/>
      <c r="U100" s="34"/>
      <c r="V100" s="34"/>
      <c r="W100" s="34"/>
      <c r="X100" s="34"/>
      <c r="Y100" s="21"/>
    </row>
    <row r="101" spans="1:25" s="22" customFormat="1" ht="22.5" customHeight="1" x14ac:dyDescent="0.15">
      <c r="A101" s="28"/>
      <c r="B101" s="30"/>
      <c r="C101" s="30"/>
      <c r="D101" s="63"/>
      <c r="E101" s="62" t="s">
        <v>271</v>
      </c>
      <c r="F101" s="13" t="s">
        <v>212</v>
      </c>
      <c r="G101" s="34"/>
      <c r="H101" s="34"/>
      <c r="I101" s="34"/>
      <c r="J101" s="34"/>
      <c r="K101" s="34"/>
      <c r="L101" s="34"/>
      <c r="M101" s="34"/>
      <c r="N101" s="34"/>
      <c r="O101" s="34"/>
      <c r="P101" s="34">
        <f t="shared" si="31"/>
        <v>0</v>
      </c>
      <c r="Q101" s="34">
        <f t="shared" si="32"/>
        <v>0</v>
      </c>
      <c r="R101" s="34">
        <f t="shared" si="33"/>
        <v>0</v>
      </c>
      <c r="S101" s="34"/>
      <c r="T101" s="34"/>
      <c r="U101" s="34"/>
      <c r="V101" s="34"/>
      <c r="W101" s="34"/>
      <c r="X101" s="34"/>
      <c r="Y101" s="21"/>
    </row>
    <row r="102" spans="1:25" s="22" customFormat="1" ht="30" customHeight="1" x14ac:dyDescent="0.15">
      <c r="A102" s="28"/>
      <c r="B102" s="30"/>
      <c r="C102" s="30"/>
      <c r="D102" s="63"/>
      <c r="E102" s="62" t="s">
        <v>284</v>
      </c>
      <c r="F102" s="13" t="s">
        <v>213</v>
      </c>
      <c r="G102" s="34">
        <f>SUM(H102:I102)</f>
        <v>28021.200000000001</v>
      </c>
      <c r="H102" s="34"/>
      <c r="I102" s="34">
        <v>28021.200000000001</v>
      </c>
      <c r="J102" s="34">
        <f>SUM(K102:L102)</f>
        <v>3280</v>
      </c>
      <c r="K102" s="34"/>
      <c r="L102" s="34">
        <v>3280</v>
      </c>
      <c r="M102" s="34">
        <f>SUM(N102:O102)</f>
        <v>3280</v>
      </c>
      <c r="N102" s="34"/>
      <c r="O102" s="34">
        <v>3280</v>
      </c>
      <c r="P102" s="34">
        <f t="shared" si="31"/>
        <v>0</v>
      </c>
      <c r="Q102" s="34">
        <f t="shared" si="32"/>
        <v>0</v>
      </c>
      <c r="R102" s="34">
        <f t="shared" si="33"/>
        <v>0</v>
      </c>
      <c r="S102" s="34">
        <f>SUM(T102:U102)</f>
        <v>3280</v>
      </c>
      <c r="T102" s="34"/>
      <c r="U102" s="34">
        <v>3280</v>
      </c>
      <c r="V102" s="34">
        <f>SUM(W102:X102)</f>
        <v>3280</v>
      </c>
      <c r="W102" s="34"/>
      <c r="X102" s="34">
        <v>3280</v>
      </c>
      <c r="Y102" s="21"/>
    </row>
    <row r="103" spans="1:25" ht="12.75" customHeight="1" x14ac:dyDescent="0.15">
      <c r="A103" s="28"/>
      <c r="B103" s="30"/>
      <c r="C103" s="30"/>
      <c r="D103" s="63"/>
      <c r="E103" s="62" t="s">
        <v>285</v>
      </c>
      <c r="F103" s="13" t="s">
        <v>286</v>
      </c>
      <c r="G103" s="34">
        <f t="shared" ref="G103:G104" si="46">SUM(H103:I103)</f>
        <v>0</v>
      </c>
      <c r="H103" s="34"/>
      <c r="I103" s="34"/>
      <c r="J103" s="34">
        <f t="shared" ref="J103:J104" si="47">SUM(K103:L103)</f>
        <v>0</v>
      </c>
      <c r="K103" s="34"/>
      <c r="L103" s="34"/>
      <c r="M103" s="34">
        <f t="shared" ref="M103:M104" si="48">SUM(N103:O103)</f>
        <v>0</v>
      </c>
      <c r="N103" s="34"/>
      <c r="O103" s="34"/>
      <c r="P103" s="34">
        <f t="shared" si="31"/>
        <v>0</v>
      </c>
      <c r="Q103" s="34">
        <f t="shared" si="32"/>
        <v>0</v>
      </c>
      <c r="R103" s="34">
        <f t="shared" si="33"/>
        <v>0</v>
      </c>
      <c r="S103" s="34">
        <f t="shared" ref="S103:S104" si="49">SUM(T103:U103)</f>
        <v>0</v>
      </c>
      <c r="T103" s="34"/>
      <c r="U103" s="34"/>
      <c r="V103" s="34">
        <f t="shared" ref="V103:V104" si="50">SUM(W103:X103)</f>
        <v>0</v>
      </c>
      <c r="W103" s="34"/>
      <c r="X103" s="34"/>
      <c r="Y103" s="26"/>
    </row>
    <row r="104" spans="1:25" s="22" customFormat="1" ht="35.25" customHeight="1" x14ac:dyDescent="0.15">
      <c r="A104" s="28"/>
      <c r="B104" s="30"/>
      <c r="C104" s="30"/>
      <c r="D104" s="63"/>
      <c r="E104" s="62" t="s">
        <v>272</v>
      </c>
      <c r="F104" s="13" t="s">
        <v>214</v>
      </c>
      <c r="G104" s="34">
        <f t="shared" si="46"/>
        <v>4571.8999999999996</v>
      </c>
      <c r="H104" s="34"/>
      <c r="I104" s="34">
        <v>4571.8999999999996</v>
      </c>
      <c r="J104" s="34">
        <f t="shared" si="47"/>
        <v>16643.599999999999</v>
      </c>
      <c r="K104" s="34"/>
      <c r="L104" s="34">
        <v>16643.599999999999</v>
      </c>
      <c r="M104" s="34">
        <f t="shared" si="48"/>
        <v>17000</v>
      </c>
      <c r="N104" s="34"/>
      <c r="O104" s="34">
        <v>17000</v>
      </c>
      <c r="P104" s="34">
        <f t="shared" si="31"/>
        <v>356.40000000000146</v>
      </c>
      <c r="Q104" s="34">
        <f t="shared" si="32"/>
        <v>0</v>
      </c>
      <c r="R104" s="34">
        <f t="shared" si="33"/>
        <v>356.40000000000146</v>
      </c>
      <c r="S104" s="34">
        <f t="shared" si="49"/>
        <v>18000</v>
      </c>
      <c r="T104" s="34"/>
      <c r="U104" s="34">
        <v>18000</v>
      </c>
      <c r="V104" s="34">
        <f t="shared" si="50"/>
        <v>19000</v>
      </c>
      <c r="W104" s="34"/>
      <c r="X104" s="34">
        <v>19000</v>
      </c>
      <c r="Y104" s="72" t="s">
        <v>305</v>
      </c>
    </row>
    <row r="105" spans="1:25" ht="12.75" customHeight="1" x14ac:dyDescent="0.15">
      <c r="A105" s="23"/>
      <c r="B105" s="25"/>
      <c r="C105" s="25"/>
      <c r="D105" s="60"/>
      <c r="E105" s="69" t="s">
        <v>483</v>
      </c>
      <c r="F105" s="73"/>
      <c r="G105" s="34"/>
      <c r="H105" s="34"/>
      <c r="I105" s="34"/>
      <c r="J105" s="34"/>
      <c r="K105" s="34"/>
      <c r="L105" s="34"/>
      <c r="M105" s="34"/>
      <c r="N105" s="34"/>
      <c r="O105" s="34"/>
      <c r="P105" s="34">
        <f t="shared" si="31"/>
        <v>0</v>
      </c>
      <c r="Q105" s="34">
        <f t="shared" si="32"/>
        <v>0</v>
      </c>
      <c r="R105" s="34">
        <f t="shared" si="33"/>
        <v>0</v>
      </c>
      <c r="S105" s="34"/>
      <c r="T105" s="34"/>
      <c r="U105" s="34"/>
      <c r="V105" s="34"/>
      <c r="W105" s="34"/>
      <c r="X105" s="34"/>
      <c r="Y105" s="26"/>
    </row>
    <row r="106" spans="1:25" s="22" customFormat="1" ht="26.25" customHeight="1" x14ac:dyDescent="0.15">
      <c r="A106" s="28"/>
      <c r="B106" s="30"/>
      <c r="C106" s="30"/>
      <c r="D106" s="63"/>
      <c r="E106" s="62" t="s">
        <v>281</v>
      </c>
      <c r="F106" s="13" t="s">
        <v>192</v>
      </c>
      <c r="G106" s="34"/>
      <c r="H106" s="34"/>
      <c r="I106" s="34"/>
      <c r="J106" s="34"/>
      <c r="K106" s="34"/>
      <c r="L106" s="34"/>
      <c r="M106" s="34"/>
      <c r="N106" s="34"/>
      <c r="O106" s="34"/>
      <c r="P106" s="34">
        <f t="shared" si="31"/>
        <v>0</v>
      </c>
      <c r="Q106" s="34">
        <f t="shared" si="32"/>
        <v>0</v>
      </c>
      <c r="R106" s="34">
        <f t="shared" si="33"/>
        <v>0</v>
      </c>
      <c r="S106" s="34"/>
      <c r="T106" s="34"/>
      <c r="U106" s="34"/>
      <c r="V106" s="34"/>
      <c r="W106" s="34"/>
      <c r="X106" s="34"/>
      <c r="Y106" s="21"/>
    </row>
    <row r="107" spans="1:25" s="22" customFormat="1" ht="19.5" customHeight="1" x14ac:dyDescent="0.15">
      <c r="A107" s="28"/>
      <c r="B107" s="30"/>
      <c r="C107" s="30"/>
      <c r="D107" s="63"/>
      <c r="E107" s="62" t="s">
        <v>267</v>
      </c>
      <c r="F107" s="13" t="s">
        <v>206</v>
      </c>
      <c r="G107" s="34"/>
      <c r="H107" s="34"/>
      <c r="I107" s="34"/>
      <c r="J107" s="34"/>
      <c r="K107" s="34"/>
      <c r="L107" s="34"/>
      <c r="M107" s="34"/>
      <c r="N107" s="34"/>
      <c r="O107" s="34"/>
      <c r="P107" s="34">
        <f t="shared" si="31"/>
        <v>0</v>
      </c>
      <c r="Q107" s="34">
        <f t="shared" si="32"/>
        <v>0</v>
      </c>
      <c r="R107" s="34">
        <f t="shared" si="33"/>
        <v>0</v>
      </c>
      <c r="S107" s="34"/>
      <c r="T107" s="34"/>
      <c r="U107" s="34"/>
      <c r="V107" s="34"/>
      <c r="W107" s="34"/>
      <c r="X107" s="34"/>
      <c r="Y107" s="21"/>
    </row>
    <row r="108" spans="1:25" s="22" customFormat="1" ht="19.5" customHeight="1" x14ac:dyDescent="0.15">
      <c r="A108" s="47" t="s">
        <v>109</v>
      </c>
      <c r="B108" s="13" t="s">
        <v>110</v>
      </c>
      <c r="C108" s="13" t="s">
        <v>98</v>
      </c>
      <c r="D108" s="13" t="s">
        <v>98</v>
      </c>
      <c r="E108" s="56" t="s">
        <v>441</v>
      </c>
      <c r="F108" s="57"/>
      <c r="G108" s="34">
        <f>SUM(H108:I108)</f>
        <v>0</v>
      </c>
      <c r="H108" s="34">
        <f>SUM(H115:H119)</f>
        <v>0</v>
      </c>
      <c r="I108" s="34">
        <f>SUM(I120)</f>
        <v>0</v>
      </c>
      <c r="J108" s="34">
        <f>SUM(K108:L108)</f>
        <v>2500</v>
      </c>
      <c r="K108" s="34">
        <f>SUM(K115:K119)</f>
        <v>0</v>
      </c>
      <c r="L108" s="34">
        <f>SUM(L120)</f>
        <v>2500</v>
      </c>
      <c r="M108" s="34">
        <f>SUM(N108:O108)</f>
        <v>3000</v>
      </c>
      <c r="N108" s="34">
        <f>SUM(N115:N119)</f>
        <v>0</v>
      </c>
      <c r="O108" s="34">
        <f>SUM(O120)</f>
        <v>3000</v>
      </c>
      <c r="P108" s="34">
        <f t="shared" si="31"/>
        <v>500</v>
      </c>
      <c r="Q108" s="34">
        <f t="shared" si="32"/>
        <v>0</v>
      </c>
      <c r="R108" s="34">
        <f t="shared" si="33"/>
        <v>500</v>
      </c>
      <c r="S108" s="34">
        <f>SUM(T108:U108)</f>
        <v>2500</v>
      </c>
      <c r="T108" s="34">
        <f>SUM(T115:T119)</f>
        <v>0</v>
      </c>
      <c r="U108" s="34">
        <f>SUM(U120)</f>
        <v>2500</v>
      </c>
      <c r="V108" s="34">
        <f>SUM(W108:X108)</f>
        <v>2500</v>
      </c>
      <c r="W108" s="34">
        <f>SUM(W115:W119)</f>
        <v>0</v>
      </c>
      <c r="X108" s="34">
        <f>SUM(X120)</f>
        <v>2500</v>
      </c>
      <c r="Y108" s="21"/>
    </row>
    <row r="109" spans="1:25" s="22" customFormat="1" ht="23.25" customHeight="1" x14ac:dyDescent="0.15">
      <c r="A109" s="28"/>
      <c r="B109" s="30"/>
      <c r="C109" s="30"/>
      <c r="D109" s="63"/>
      <c r="E109" s="62" t="s">
        <v>333</v>
      </c>
      <c r="F109" s="63"/>
      <c r="G109" s="34"/>
      <c r="H109" s="34"/>
      <c r="I109" s="34"/>
      <c r="J109" s="34"/>
      <c r="K109" s="34"/>
      <c r="L109" s="34"/>
      <c r="M109" s="34"/>
      <c r="N109" s="34"/>
      <c r="O109" s="34"/>
      <c r="P109" s="34">
        <f t="shared" si="31"/>
        <v>0</v>
      </c>
      <c r="Q109" s="34">
        <f t="shared" si="32"/>
        <v>0</v>
      </c>
      <c r="R109" s="34">
        <f t="shared" si="33"/>
        <v>0</v>
      </c>
      <c r="S109" s="34"/>
      <c r="T109" s="34"/>
      <c r="U109" s="34"/>
      <c r="V109" s="34"/>
      <c r="W109" s="34"/>
      <c r="X109" s="34"/>
      <c r="Y109" s="21"/>
    </row>
    <row r="110" spans="1:25" s="22" customFormat="1" ht="27" customHeight="1" x14ac:dyDescent="0.15">
      <c r="A110" s="47" t="s">
        <v>111</v>
      </c>
      <c r="B110" s="13" t="s">
        <v>110</v>
      </c>
      <c r="C110" s="13" t="s">
        <v>112</v>
      </c>
      <c r="D110" s="13" t="s">
        <v>98</v>
      </c>
      <c r="E110" s="58" t="s">
        <v>484</v>
      </c>
      <c r="F110" s="59"/>
      <c r="G110" s="34"/>
      <c r="H110" s="34"/>
      <c r="I110" s="34"/>
      <c r="J110" s="34"/>
      <c r="K110" s="34"/>
      <c r="L110" s="34"/>
      <c r="M110" s="34"/>
      <c r="N110" s="34"/>
      <c r="O110" s="34"/>
      <c r="P110" s="34">
        <f t="shared" si="31"/>
        <v>0</v>
      </c>
      <c r="Q110" s="34">
        <f t="shared" si="32"/>
        <v>0</v>
      </c>
      <c r="R110" s="34">
        <f t="shared" si="33"/>
        <v>0</v>
      </c>
      <c r="S110" s="34"/>
      <c r="T110" s="34"/>
      <c r="U110" s="34"/>
      <c r="V110" s="34"/>
      <c r="W110" s="34"/>
      <c r="X110" s="34"/>
      <c r="Y110" s="21"/>
    </row>
    <row r="111" spans="1:25" s="22" customFormat="1" ht="18" customHeight="1" x14ac:dyDescent="0.15">
      <c r="A111" s="28"/>
      <c r="B111" s="30"/>
      <c r="C111" s="30"/>
      <c r="D111" s="63"/>
      <c r="E111" s="62" t="s">
        <v>415</v>
      </c>
      <c r="F111" s="63"/>
      <c r="G111" s="34"/>
      <c r="H111" s="34"/>
      <c r="I111" s="34"/>
      <c r="J111" s="34"/>
      <c r="K111" s="34"/>
      <c r="L111" s="34"/>
      <c r="M111" s="34"/>
      <c r="N111" s="34"/>
      <c r="O111" s="34"/>
      <c r="P111" s="34">
        <f t="shared" si="31"/>
        <v>0</v>
      </c>
      <c r="Q111" s="34">
        <f t="shared" si="32"/>
        <v>0</v>
      </c>
      <c r="R111" s="34">
        <f t="shared" si="33"/>
        <v>0</v>
      </c>
      <c r="S111" s="34"/>
      <c r="T111" s="34"/>
      <c r="U111" s="34"/>
      <c r="V111" s="34"/>
      <c r="W111" s="34"/>
      <c r="X111" s="34"/>
      <c r="Y111" s="21"/>
    </row>
    <row r="112" spans="1:25" s="22" customFormat="1" ht="21" customHeight="1" x14ac:dyDescent="0.15">
      <c r="A112" s="47" t="s">
        <v>113</v>
      </c>
      <c r="B112" s="13" t="s">
        <v>110</v>
      </c>
      <c r="C112" s="13" t="s">
        <v>112</v>
      </c>
      <c r="D112" s="13" t="s">
        <v>100</v>
      </c>
      <c r="E112" s="62" t="s">
        <v>484</v>
      </c>
      <c r="F112" s="63"/>
      <c r="G112" s="34"/>
      <c r="H112" s="34"/>
      <c r="I112" s="34"/>
      <c r="J112" s="34"/>
      <c r="K112" s="34"/>
      <c r="L112" s="34"/>
      <c r="M112" s="34"/>
      <c r="N112" s="34"/>
      <c r="O112" s="34"/>
      <c r="P112" s="34">
        <f t="shared" si="31"/>
        <v>0</v>
      </c>
      <c r="Q112" s="34">
        <f t="shared" si="32"/>
        <v>0</v>
      </c>
      <c r="R112" s="34">
        <f t="shared" si="33"/>
        <v>0</v>
      </c>
      <c r="S112" s="34"/>
      <c r="T112" s="34"/>
      <c r="U112" s="34"/>
      <c r="V112" s="34"/>
      <c r="W112" s="34"/>
      <c r="X112" s="34"/>
      <c r="Y112" s="21"/>
    </row>
    <row r="113" spans="1:25" s="22" customFormat="1" ht="21.75" customHeight="1" x14ac:dyDescent="0.15">
      <c r="A113" s="28"/>
      <c r="B113" s="30"/>
      <c r="C113" s="30"/>
      <c r="D113" s="63"/>
      <c r="E113" s="62" t="s">
        <v>333</v>
      </c>
      <c r="F113" s="63"/>
      <c r="G113" s="34"/>
      <c r="H113" s="34"/>
      <c r="I113" s="34"/>
      <c r="J113" s="34"/>
      <c r="K113" s="34"/>
      <c r="L113" s="34"/>
      <c r="M113" s="34"/>
      <c r="N113" s="34"/>
      <c r="O113" s="34"/>
      <c r="P113" s="34">
        <f t="shared" si="31"/>
        <v>0</v>
      </c>
      <c r="Q113" s="34">
        <f t="shared" si="32"/>
        <v>0</v>
      </c>
      <c r="R113" s="34">
        <f t="shared" si="33"/>
        <v>0</v>
      </c>
      <c r="S113" s="34"/>
      <c r="T113" s="34"/>
      <c r="U113" s="34"/>
      <c r="V113" s="34"/>
      <c r="W113" s="34"/>
      <c r="X113" s="34"/>
      <c r="Y113" s="21"/>
    </row>
    <row r="114" spans="1:25" ht="24.75" customHeight="1" x14ac:dyDescent="0.15">
      <c r="A114" s="28"/>
      <c r="B114" s="30"/>
      <c r="C114" s="30"/>
      <c r="D114" s="63"/>
      <c r="E114" s="58" t="s">
        <v>485</v>
      </c>
      <c r="F114" s="64"/>
      <c r="G114" s="34"/>
      <c r="H114" s="34"/>
      <c r="I114" s="34"/>
      <c r="J114" s="34"/>
      <c r="K114" s="34"/>
      <c r="L114" s="34"/>
      <c r="M114" s="34"/>
      <c r="N114" s="34"/>
      <c r="O114" s="34"/>
      <c r="P114" s="34">
        <f t="shared" si="31"/>
        <v>0</v>
      </c>
      <c r="Q114" s="34">
        <f t="shared" si="32"/>
        <v>0</v>
      </c>
      <c r="R114" s="34">
        <f t="shared" si="33"/>
        <v>0</v>
      </c>
      <c r="S114" s="34"/>
      <c r="T114" s="34"/>
      <c r="U114" s="34"/>
      <c r="V114" s="34"/>
      <c r="W114" s="34"/>
      <c r="X114" s="34"/>
      <c r="Y114" s="26"/>
    </row>
    <row r="115" spans="1:25" s="22" customFormat="1" ht="21" customHeight="1" x14ac:dyDescent="0.15">
      <c r="A115" s="28"/>
      <c r="B115" s="30"/>
      <c r="C115" s="30"/>
      <c r="D115" s="63"/>
      <c r="E115" s="62" t="s">
        <v>249</v>
      </c>
      <c r="F115" s="13" t="s">
        <v>180</v>
      </c>
      <c r="G115" s="34"/>
      <c r="H115" s="34"/>
      <c r="I115" s="34"/>
      <c r="J115" s="34"/>
      <c r="K115" s="34"/>
      <c r="L115" s="34"/>
      <c r="M115" s="34"/>
      <c r="N115" s="34"/>
      <c r="O115" s="34"/>
      <c r="P115" s="34">
        <f t="shared" si="31"/>
        <v>0</v>
      </c>
      <c r="Q115" s="34">
        <f t="shared" si="32"/>
        <v>0</v>
      </c>
      <c r="R115" s="34">
        <f t="shared" si="33"/>
        <v>0</v>
      </c>
      <c r="S115" s="34"/>
      <c r="T115" s="34"/>
      <c r="U115" s="34"/>
      <c r="V115" s="34"/>
      <c r="W115" s="34"/>
      <c r="X115" s="34"/>
      <c r="Y115" s="21"/>
    </row>
    <row r="116" spans="1:25" ht="12.75" customHeight="1" x14ac:dyDescent="0.15">
      <c r="A116" s="28"/>
      <c r="B116" s="30"/>
      <c r="C116" s="30"/>
      <c r="D116" s="63"/>
      <c r="E116" s="62" t="s">
        <v>281</v>
      </c>
      <c r="F116" s="13" t="s">
        <v>192</v>
      </c>
      <c r="G116" s="34"/>
      <c r="H116" s="34"/>
      <c r="I116" s="34"/>
      <c r="J116" s="34"/>
      <c r="K116" s="34"/>
      <c r="L116" s="34"/>
      <c r="M116" s="34"/>
      <c r="N116" s="34"/>
      <c r="O116" s="34"/>
      <c r="P116" s="34">
        <f t="shared" si="31"/>
        <v>0</v>
      </c>
      <c r="Q116" s="34">
        <f t="shared" si="32"/>
        <v>0</v>
      </c>
      <c r="R116" s="34">
        <f t="shared" si="33"/>
        <v>0</v>
      </c>
      <c r="S116" s="34"/>
      <c r="T116" s="34"/>
      <c r="U116" s="34"/>
      <c r="V116" s="34"/>
      <c r="W116" s="34"/>
      <c r="X116" s="34"/>
      <c r="Y116" s="26"/>
    </row>
    <row r="117" spans="1:25" s="22" customFormat="1" ht="25.5" customHeight="1" x14ac:dyDescent="0.15">
      <c r="A117" s="28"/>
      <c r="B117" s="30"/>
      <c r="C117" s="30"/>
      <c r="D117" s="63"/>
      <c r="E117" s="62" t="s">
        <v>270</v>
      </c>
      <c r="F117" s="13" t="s">
        <v>210</v>
      </c>
      <c r="G117" s="34"/>
      <c r="H117" s="34"/>
      <c r="I117" s="34"/>
      <c r="J117" s="34"/>
      <c r="K117" s="34"/>
      <c r="L117" s="34"/>
      <c r="M117" s="34"/>
      <c r="N117" s="34"/>
      <c r="O117" s="34"/>
      <c r="P117" s="34">
        <f t="shared" si="31"/>
        <v>0</v>
      </c>
      <c r="Q117" s="34">
        <f t="shared" si="32"/>
        <v>0</v>
      </c>
      <c r="R117" s="34">
        <f t="shared" si="33"/>
        <v>0</v>
      </c>
      <c r="S117" s="34"/>
      <c r="T117" s="34"/>
      <c r="U117" s="34"/>
      <c r="V117" s="34"/>
      <c r="W117" s="34"/>
      <c r="X117" s="34"/>
      <c r="Y117" s="21"/>
    </row>
    <row r="118" spans="1:25" s="22" customFormat="1" ht="25.5" customHeight="1" x14ac:dyDescent="0.15">
      <c r="A118" s="28"/>
      <c r="B118" s="30"/>
      <c r="C118" s="30"/>
      <c r="D118" s="63"/>
      <c r="E118" s="62" t="s">
        <v>271</v>
      </c>
      <c r="F118" s="13" t="s">
        <v>212</v>
      </c>
      <c r="G118" s="34"/>
      <c r="H118" s="34"/>
      <c r="I118" s="34"/>
      <c r="J118" s="34"/>
      <c r="K118" s="34"/>
      <c r="L118" s="34"/>
      <c r="M118" s="34"/>
      <c r="N118" s="34"/>
      <c r="O118" s="34"/>
      <c r="P118" s="34">
        <f t="shared" si="31"/>
        <v>0</v>
      </c>
      <c r="Q118" s="34">
        <f t="shared" si="32"/>
        <v>0</v>
      </c>
      <c r="R118" s="34">
        <f t="shared" si="33"/>
        <v>0</v>
      </c>
      <c r="S118" s="34"/>
      <c r="T118" s="34"/>
      <c r="U118" s="34"/>
      <c r="V118" s="34"/>
      <c r="W118" s="34"/>
      <c r="X118" s="34"/>
      <c r="Y118" s="21"/>
    </row>
    <row r="119" spans="1:25" s="22" customFormat="1" ht="25.5" customHeight="1" x14ac:dyDescent="0.15">
      <c r="A119" s="28"/>
      <c r="B119" s="30"/>
      <c r="C119" s="30"/>
      <c r="D119" s="63"/>
      <c r="E119" s="62" t="s">
        <v>284</v>
      </c>
      <c r="F119" s="13" t="s">
        <v>213</v>
      </c>
      <c r="G119" s="34"/>
      <c r="H119" s="34"/>
      <c r="I119" s="34"/>
      <c r="J119" s="34"/>
      <c r="K119" s="34"/>
      <c r="L119" s="34"/>
      <c r="M119" s="34"/>
      <c r="N119" s="34"/>
      <c r="O119" s="34"/>
      <c r="P119" s="34">
        <f t="shared" si="31"/>
        <v>0</v>
      </c>
      <c r="Q119" s="34">
        <f t="shared" si="32"/>
        <v>0</v>
      </c>
      <c r="R119" s="34">
        <f t="shared" si="33"/>
        <v>0</v>
      </c>
      <c r="S119" s="34"/>
      <c r="T119" s="34"/>
      <c r="U119" s="34"/>
      <c r="V119" s="34"/>
      <c r="W119" s="34"/>
      <c r="X119" s="34"/>
      <c r="Y119" s="21"/>
    </row>
    <row r="120" spans="1:25" s="22" customFormat="1" ht="26.25" customHeight="1" x14ac:dyDescent="0.15">
      <c r="A120" s="47" t="s">
        <v>114</v>
      </c>
      <c r="B120" s="13" t="s">
        <v>110</v>
      </c>
      <c r="C120" s="13" t="s">
        <v>105</v>
      </c>
      <c r="D120" s="13" t="s">
        <v>98</v>
      </c>
      <c r="E120" s="58" t="s">
        <v>455</v>
      </c>
      <c r="F120" s="59"/>
      <c r="G120" s="34">
        <f>SUM(H120:I120)</f>
        <v>0</v>
      </c>
      <c r="H120" s="34"/>
      <c r="I120" s="34">
        <f>SUM(I125:I129)</f>
        <v>0</v>
      </c>
      <c r="J120" s="34">
        <f>SUM(K120:L120)</f>
        <v>2500</v>
      </c>
      <c r="K120" s="34"/>
      <c r="L120" s="34">
        <f>SUM(L125:L129)</f>
        <v>2500</v>
      </c>
      <c r="M120" s="34">
        <f>SUM(N120:O120)</f>
        <v>3000</v>
      </c>
      <c r="N120" s="34"/>
      <c r="O120" s="34">
        <f>SUM(O125:O129)</f>
        <v>3000</v>
      </c>
      <c r="P120" s="34">
        <f t="shared" si="31"/>
        <v>500</v>
      </c>
      <c r="Q120" s="34">
        <f t="shared" si="32"/>
        <v>0</v>
      </c>
      <c r="R120" s="34">
        <f t="shared" si="33"/>
        <v>500</v>
      </c>
      <c r="S120" s="34">
        <f>SUM(T120:U120)</f>
        <v>2500</v>
      </c>
      <c r="T120" s="34"/>
      <c r="U120" s="34">
        <f>SUM(U125:U129)</f>
        <v>2500</v>
      </c>
      <c r="V120" s="34">
        <f>SUM(W120:X120)</f>
        <v>2500</v>
      </c>
      <c r="W120" s="34"/>
      <c r="X120" s="34">
        <f>SUM(X125:X129)</f>
        <v>2500</v>
      </c>
      <c r="Y120" s="21"/>
    </row>
    <row r="121" spans="1:25" s="22" customFormat="1" ht="19.5" customHeight="1" x14ac:dyDescent="0.15">
      <c r="A121" s="23"/>
      <c r="B121" s="25"/>
      <c r="C121" s="25"/>
      <c r="D121" s="60"/>
      <c r="E121" s="61" t="s">
        <v>415</v>
      </c>
      <c r="F121" s="60"/>
      <c r="G121" s="34"/>
      <c r="H121" s="34"/>
      <c r="I121" s="34"/>
      <c r="J121" s="34"/>
      <c r="K121" s="34"/>
      <c r="L121" s="34"/>
      <c r="M121" s="34"/>
      <c r="N121" s="34"/>
      <c r="O121" s="34"/>
      <c r="P121" s="34">
        <f t="shared" si="31"/>
        <v>0</v>
      </c>
      <c r="Q121" s="34">
        <f t="shared" si="32"/>
        <v>0</v>
      </c>
      <c r="R121" s="34">
        <f t="shared" si="33"/>
        <v>0</v>
      </c>
      <c r="S121" s="34"/>
      <c r="T121" s="34"/>
      <c r="U121" s="34"/>
      <c r="V121" s="34"/>
      <c r="W121" s="34"/>
      <c r="X121" s="34"/>
      <c r="Y121" s="21"/>
    </row>
    <row r="122" spans="1:25" s="22" customFormat="1" ht="19.5" customHeight="1" x14ac:dyDescent="0.15">
      <c r="A122" s="47" t="s">
        <v>115</v>
      </c>
      <c r="B122" s="13" t="s">
        <v>110</v>
      </c>
      <c r="C122" s="13" t="s">
        <v>105</v>
      </c>
      <c r="D122" s="13" t="s">
        <v>100</v>
      </c>
      <c r="E122" s="62" t="s">
        <v>455</v>
      </c>
      <c r="F122" s="63"/>
      <c r="G122" s="34"/>
      <c r="H122" s="34"/>
      <c r="I122" s="34"/>
      <c r="J122" s="34"/>
      <c r="K122" s="34"/>
      <c r="L122" s="34"/>
      <c r="M122" s="34"/>
      <c r="N122" s="34"/>
      <c r="O122" s="34"/>
      <c r="P122" s="34">
        <f t="shared" ref="P122:P144" si="51">M122-J122</f>
        <v>0</v>
      </c>
      <c r="Q122" s="34">
        <f t="shared" ref="Q122:Q144" si="52">N122-K122</f>
        <v>0</v>
      </c>
      <c r="R122" s="34">
        <f t="shared" ref="R122:R144" si="53">O122-L122</f>
        <v>0</v>
      </c>
      <c r="S122" s="34"/>
      <c r="T122" s="34"/>
      <c r="U122" s="34"/>
      <c r="V122" s="34"/>
      <c r="W122" s="34"/>
      <c r="X122" s="34"/>
      <c r="Y122" s="21"/>
    </row>
    <row r="123" spans="1:25" s="22" customFormat="1" ht="19.5" customHeight="1" x14ac:dyDescent="0.15">
      <c r="A123" s="23"/>
      <c r="B123" s="25"/>
      <c r="C123" s="25"/>
      <c r="D123" s="60"/>
      <c r="E123" s="61" t="s">
        <v>333</v>
      </c>
      <c r="F123" s="60"/>
      <c r="G123" s="34"/>
      <c r="H123" s="34"/>
      <c r="I123" s="34"/>
      <c r="J123" s="34"/>
      <c r="K123" s="34"/>
      <c r="L123" s="34"/>
      <c r="M123" s="34"/>
      <c r="N123" s="34"/>
      <c r="O123" s="34"/>
      <c r="P123" s="34">
        <f t="shared" si="51"/>
        <v>0</v>
      </c>
      <c r="Q123" s="34">
        <f t="shared" si="52"/>
        <v>0</v>
      </c>
      <c r="R123" s="34">
        <f t="shared" si="53"/>
        <v>0</v>
      </c>
      <c r="S123" s="34"/>
      <c r="T123" s="34"/>
      <c r="U123" s="34"/>
      <c r="V123" s="34"/>
      <c r="W123" s="34"/>
      <c r="X123" s="34"/>
      <c r="Y123" s="21"/>
    </row>
    <row r="124" spans="1:25" s="22" customFormat="1" ht="41.25" customHeight="1" x14ac:dyDescent="0.15">
      <c r="A124" s="28"/>
      <c r="B124" s="30"/>
      <c r="C124" s="30"/>
      <c r="D124" s="63"/>
      <c r="E124" s="58" t="s">
        <v>486</v>
      </c>
      <c r="F124" s="64"/>
      <c r="G124" s="34"/>
      <c r="H124" s="34"/>
      <c r="I124" s="34"/>
      <c r="J124" s="34"/>
      <c r="K124" s="34"/>
      <c r="L124" s="34"/>
      <c r="M124" s="34"/>
      <c r="N124" s="34"/>
      <c r="O124" s="34"/>
      <c r="P124" s="34">
        <f t="shared" si="51"/>
        <v>0</v>
      </c>
      <c r="Q124" s="34">
        <f t="shared" si="52"/>
        <v>0</v>
      </c>
      <c r="R124" s="34">
        <f t="shared" si="53"/>
        <v>0</v>
      </c>
      <c r="S124" s="34"/>
      <c r="T124" s="34"/>
      <c r="U124" s="34"/>
      <c r="V124" s="34"/>
      <c r="W124" s="34"/>
      <c r="X124" s="34"/>
      <c r="Y124" s="21"/>
    </row>
    <row r="125" spans="1:25" s="22" customFormat="1" ht="18" customHeight="1" x14ac:dyDescent="0.15">
      <c r="A125" s="28"/>
      <c r="B125" s="30"/>
      <c r="C125" s="30"/>
      <c r="D125" s="63"/>
      <c r="E125" s="58" t="s">
        <v>251</v>
      </c>
      <c r="F125" s="64" t="s">
        <v>183</v>
      </c>
      <c r="G125" s="34"/>
      <c r="H125" s="34"/>
      <c r="I125" s="34"/>
      <c r="J125" s="34"/>
      <c r="K125" s="34"/>
      <c r="L125" s="34"/>
      <c r="M125" s="34"/>
      <c r="N125" s="34"/>
      <c r="O125" s="34"/>
      <c r="P125" s="34">
        <f t="shared" si="51"/>
        <v>0</v>
      </c>
      <c r="Q125" s="34">
        <f t="shared" si="52"/>
        <v>0</v>
      </c>
      <c r="R125" s="34">
        <f t="shared" si="53"/>
        <v>0</v>
      </c>
      <c r="S125" s="34"/>
      <c r="T125" s="34"/>
      <c r="U125" s="34"/>
      <c r="V125" s="34"/>
      <c r="W125" s="34"/>
      <c r="X125" s="34"/>
      <c r="Y125" s="21"/>
    </row>
    <row r="126" spans="1:25" s="22" customFormat="1" ht="25.5" customHeight="1" x14ac:dyDescent="0.15">
      <c r="A126" s="28"/>
      <c r="B126" s="30"/>
      <c r="C126" s="30"/>
      <c r="D126" s="63"/>
      <c r="E126" s="58" t="s">
        <v>260</v>
      </c>
      <c r="F126" s="64" t="s">
        <v>196</v>
      </c>
      <c r="G126" s="34"/>
      <c r="H126" s="34"/>
      <c r="I126" s="34"/>
      <c r="J126" s="34"/>
      <c r="K126" s="34"/>
      <c r="L126" s="34"/>
      <c r="M126" s="34"/>
      <c r="N126" s="34"/>
      <c r="O126" s="34"/>
      <c r="P126" s="34">
        <f t="shared" si="51"/>
        <v>0</v>
      </c>
      <c r="Q126" s="34">
        <f t="shared" si="52"/>
        <v>0</v>
      </c>
      <c r="R126" s="34">
        <f t="shared" si="53"/>
        <v>0</v>
      </c>
      <c r="S126" s="34"/>
      <c r="T126" s="34"/>
      <c r="U126" s="34"/>
      <c r="V126" s="34"/>
      <c r="W126" s="34"/>
      <c r="X126" s="34"/>
      <c r="Y126" s="21"/>
    </row>
    <row r="127" spans="1:25" s="22" customFormat="1" ht="18" customHeight="1" x14ac:dyDescent="0.15">
      <c r="A127" s="28"/>
      <c r="B127" s="30"/>
      <c r="C127" s="30"/>
      <c r="D127" s="63"/>
      <c r="E127" s="58" t="s">
        <v>287</v>
      </c>
      <c r="F127" s="64" t="s">
        <v>288</v>
      </c>
      <c r="G127" s="34"/>
      <c r="H127" s="34"/>
      <c r="I127" s="34"/>
      <c r="J127" s="34"/>
      <c r="K127" s="34"/>
      <c r="L127" s="34"/>
      <c r="M127" s="34"/>
      <c r="N127" s="34"/>
      <c r="O127" s="34"/>
      <c r="P127" s="34">
        <f t="shared" si="51"/>
        <v>0</v>
      </c>
      <c r="Q127" s="34">
        <f t="shared" si="52"/>
        <v>0</v>
      </c>
      <c r="R127" s="34">
        <f t="shared" si="53"/>
        <v>0</v>
      </c>
      <c r="S127" s="34"/>
      <c r="T127" s="34"/>
      <c r="U127" s="34"/>
      <c r="V127" s="34"/>
      <c r="W127" s="34"/>
      <c r="X127" s="34"/>
      <c r="Y127" s="21"/>
    </row>
    <row r="128" spans="1:25" s="22" customFormat="1" ht="25.5" customHeight="1" x14ac:dyDescent="0.15">
      <c r="A128" s="28"/>
      <c r="B128" s="30"/>
      <c r="C128" s="30"/>
      <c r="D128" s="63"/>
      <c r="E128" s="62" t="s">
        <v>266</v>
      </c>
      <c r="F128" s="13" t="s">
        <v>204</v>
      </c>
      <c r="G128" s="34"/>
      <c r="H128" s="34"/>
      <c r="I128" s="34"/>
      <c r="J128" s="34"/>
      <c r="K128" s="34"/>
      <c r="L128" s="34"/>
      <c r="M128" s="34"/>
      <c r="N128" s="34"/>
      <c r="O128" s="34"/>
      <c r="P128" s="34">
        <f t="shared" si="51"/>
        <v>0</v>
      </c>
      <c r="Q128" s="34">
        <f t="shared" si="52"/>
        <v>0</v>
      </c>
      <c r="R128" s="34">
        <f t="shared" si="53"/>
        <v>0</v>
      </c>
      <c r="S128" s="34"/>
      <c r="T128" s="34"/>
      <c r="U128" s="34"/>
      <c r="V128" s="34"/>
      <c r="W128" s="34"/>
      <c r="X128" s="34"/>
      <c r="Y128" s="21"/>
    </row>
    <row r="129" spans="1:25" s="22" customFormat="1" ht="18" customHeight="1" x14ac:dyDescent="0.15">
      <c r="A129" s="28"/>
      <c r="B129" s="30"/>
      <c r="C129" s="30"/>
      <c r="D129" s="63"/>
      <c r="E129" s="62" t="s">
        <v>271</v>
      </c>
      <c r="F129" s="13" t="s">
        <v>212</v>
      </c>
      <c r="G129" s="34">
        <f>SUM(H129:I129)</f>
        <v>0</v>
      </c>
      <c r="H129" s="34"/>
      <c r="I129" s="34"/>
      <c r="J129" s="34">
        <f>SUM(K129:L129)</f>
        <v>2500</v>
      </c>
      <c r="K129" s="34"/>
      <c r="L129" s="34">
        <v>2500</v>
      </c>
      <c r="M129" s="34">
        <f>SUM(N129:O129)</f>
        <v>3000</v>
      </c>
      <c r="N129" s="34"/>
      <c r="O129" s="34">
        <v>3000</v>
      </c>
      <c r="P129" s="34">
        <f t="shared" si="51"/>
        <v>500</v>
      </c>
      <c r="Q129" s="34">
        <f t="shared" si="52"/>
        <v>0</v>
      </c>
      <c r="R129" s="34">
        <f t="shared" si="53"/>
        <v>500</v>
      </c>
      <c r="S129" s="34">
        <f>SUM(T129:U129)</f>
        <v>2500</v>
      </c>
      <c r="T129" s="34"/>
      <c r="U129" s="34">
        <v>2500</v>
      </c>
      <c r="V129" s="34">
        <f>SUM(W129:X129)</f>
        <v>2500</v>
      </c>
      <c r="W129" s="34"/>
      <c r="X129" s="34">
        <v>2500</v>
      </c>
      <c r="Y129" s="21"/>
    </row>
    <row r="130" spans="1:25" s="22" customFormat="1" ht="29.25" customHeight="1" x14ac:dyDescent="0.15">
      <c r="A130" s="28"/>
      <c r="B130" s="30"/>
      <c r="C130" s="30"/>
      <c r="D130" s="63"/>
      <c r="E130" s="58" t="s">
        <v>487</v>
      </c>
      <c r="F130" s="64"/>
      <c r="G130" s="34"/>
      <c r="H130" s="34"/>
      <c r="I130" s="34"/>
      <c r="J130" s="34"/>
      <c r="K130" s="34"/>
      <c r="L130" s="34"/>
      <c r="M130" s="34"/>
      <c r="N130" s="34"/>
      <c r="O130" s="34"/>
      <c r="P130" s="34">
        <f t="shared" si="51"/>
        <v>0</v>
      </c>
      <c r="Q130" s="34">
        <f t="shared" si="52"/>
        <v>0</v>
      </c>
      <c r="R130" s="34">
        <f t="shared" si="53"/>
        <v>0</v>
      </c>
      <c r="S130" s="34"/>
      <c r="T130" s="34"/>
      <c r="U130" s="34"/>
      <c r="V130" s="34"/>
      <c r="W130" s="34"/>
      <c r="X130" s="34"/>
      <c r="Y130" s="21"/>
    </row>
    <row r="131" spans="1:25" s="22" customFormat="1" ht="25.5" customHeight="1" x14ac:dyDescent="0.15">
      <c r="A131" s="23"/>
      <c r="B131" s="25"/>
      <c r="C131" s="25"/>
      <c r="D131" s="60"/>
      <c r="E131" s="61" t="s">
        <v>500</v>
      </c>
      <c r="F131" s="55" t="s">
        <v>199</v>
      </c>
      <c r="G131" s="34"/>
      <c r="H131" s="34"/>
      <c r="I131" s="34"/>
      <c r="J131" s="34"/>
      <c r="K131" s="34"/>
      <c r="L131" s="34"/>
      <c r="M131" s="34"/>
      <c r="N131" s="34"/>
      <c r="O131" s="34"/>
      <c r="P131" s="34">
        <f t="shared" si="51"/>
        <v>0</v>
      </c>
      <c r="Q131" s="34">
        <f t="shared" si="52"/>
        <v>0</v>
      </c>
      <c r="R131" s="34">
        <f t="shared" si="53"/>
        <v>0</v>
      </c>
      <c r="S131" s="34"/>
      <c r="T131" s="34"/>
      <c r="U131" s="34"/>
      <c r="V131" s="34"/>
      <c r="W131" s="34"/>
      <c r="X131" s="34"/>
      <c r="Y131" s="21"/>
    </row>
    <row r="132" spans="1:25" s="22" customFormat="1" ht="18" customHeight="1" x14ac:dyDescent="0.15">
      <c r="A132" s="47" t="s">
        <v>116</v>
      </c>
      <c r="B132" s="13" t="s">
        <v>117</v>
      </c>
      <c r="C132" s="13" t="s">
        <v>98</v>
      </c>
      <c r="D132" s="13" t="s">
        <v>98</v>
      </c>
      <c r="E132" s="56" t="s">
        <v>442</v>
      </c>
      <c r="F132" s="57"/>
      <c r="G132" s="34">
        <f>SUM(H132:I132)</f>
        <v>1187772</v>
      </c>
      <c r="H132" s="34">
        <f>SUM(H142:H147)</f>
        <v>0</v>
      </c>
      <c r="I132" s="34">
        <f>SUM(I147+I143+I136)</f>
        <v>1187772</v>
      </c>
      <c r="J132" s="34">
        <f>SUM(K132:L132)</f>
        <v>-282834.5</v>
      </c>
      <c r="K132" s="34">
        <f>SUM(K142:K147)</f>
        <v>8000</v>
      </c>
      <c r="L132" s="34">
        <f>SUM(L147+L143+L136)</f>
        <v>-290834.5</v>
      </c>
      <c r="M132" s="34">
        <f>SUM(N132:O132)</f>
        <v>-481000</v>
      </c>
      <c r="N132" s="34">
        <f>SUM(N142:N147)</f>
        <v>9000</v>
      </c>
      <c r="O132" s="34">
        <f>SUM(O147+O143+O136)</f>
        <v>-490000</v>
      </c>
      <c r="P132" s="34">
        <f t="shared" si="51"/>
        <v>-198165.5</v>
      </c>
      <c r="Q132" s="34">
        <f t="shared" si="52"/>
        <v>1000</v>
      </c>
      <c r="R132" s="34">
        <f t="shared" si="53"/>
        <v>-199165.5</v>
      </c>
      <c r="S132" s="34">
        <f>SUM(T132:U132)</f>
        <v>-590000</v>
      </c>
      <c r="T132" s="34">
        <f>SUM(T142:T147)</f>
        <v>10000</v>
      </c>
      <c r="U132" s="34">
        <f>SUM(U147+U143+U136)</f>
        <v>-600000</v>
      </c>
      <c r="V132" s="34">
        <f>SUM(W132:X132)</f>
        <v>-638000</v>
      </c>
      <c r="W132" s="34">
        <f>SUM(W142:W147)</f>
        <v>12000</v>
      </c>
      <c r="X132" s="34">
        <f>SUM(X147+X143+X136)</f>
        <v>-650000</v>
      </c>
      <c r="Y132" s="21"/>
    </row>
    <row r="133" spans="1:25" s="22" customFormat="1" ht="18" customHeight="1" x14ac:dyDescent="0.15">
      <c r="A133" s="23"/>
      <c r="B133" s="25"/>
      <c r="C133" s="25"/>
      <c r="D133" s="60"/>
      <c r="E133" s="61" t="s">
        <v>333</v>
      </c>
      <c r="F133" s="60"/>
      <c r="G133" s="34"/>
      <c r="H133" s="34"/>
      <c r="I133" s="34"/>
      <c r="J133" s="34"/>
      <c r="K133" s="34"/>
      <c r="L133" s="34"/>
      <c r="M133" s="34"/>
      <c r="N133" s="34"/>
      <c r="O133" s="34"/>
      <c r="P133" s="34">
        <f t="shared" si="51"/>
        <v>0</v>
      </c>
      <c r="Q133" s="34">
        <f t="shared" si="52"/>
        <v>0</v>
      </c>
      <c r="R133" s="34">
        <f t="shared" si="53"/>
        <v>0</v>
      </c>
      <c r="S133" s="34"/>
      <c r="T133" s="34"/>
      <c r="U133" s="34"/>
      <c r="V133" s="34"/>
      <c r="W133" s="34"/>
      <c r="X133" s="34"/>
      <c r="Y133" s="21"/>
    </row>
    <row r="134" spans="1:25" s="22" customFormat="1" ht="18" customHeight="1" x14ac:dyDescent="0.15">
      <c r="A134" s="23">
        <v>2430</v>
      </c>
      <c r="B134" s="25">
        <v>4</v>
      </c>
      <c r="C134" s="25">
        <v>3</v>
      </c>
      <c r="D134" s="55">
        <v>0</v>
      </c>
      <c r="E134" s="69" t="s">
        <v>312</v>
      </c>
      <c r="F134" s="60"/>
      <c r="G134" s="34">
        <v>45346.8</v>
      </c>
      <c r="H134" s="34"/>
      <c r="I134" s="34">
        <v>45346.8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21"/>
    </row>
    <row r="135" spans="1:25" s="22" customFormat="1" ht="17.25" customHeight="1" x14ac:dyDescent="0.15">
      <c r="A135" s="23"/>
      <c r="B135" s="25"/>
      <c r="C135" s="25"/>
      <c r="D135" s="60"/>
      <c r="E135" s="61" t="s">
        <v>415</v>
      </c>
      <c r="F135" s="60"/>
      <c r="G135" s="34"/>
      <c r="H135" s="34"/>
      <c r="I135" s="34"/>
      <c r="J135" s="34"/>
      <c r="K135" s="34"/>
      <c r="L135" s="34"/>
      <c r="M135" s="34"/>
      <c r="N135" s="34"/>
      <c r="O135" s="34"/>
      <c r="P135" s="34">
        <f t="shared" ref="P135:R136" si="54">M135-J135</f>
        <v>0</v>
      </c>
      <c r="Q135" s="34">
        <f t="shared" si="54"/>
        <v>0</v>
      </c>
      <c r="R135" s="34">
        <f t="shared" si="54"/>
        <v>0</v>
      </c>
      <c r="S135" s="34"/>
      <c r="T135" s="34"/>
      <c r="U135" s="34"/>
      <c r="V135" s="34"/>
      <c r="W135" s="34"/>
      <c r="X135" s="34"/>
      <c r="Y135" s="21"/>
    </row>
    <row r="136" spans="1:25" s="22" customFormat="1" ht="29.25" customHeight="1" x14ac:dyDescent="0.15">
      <c r="A136" s="47" t="s">
        <v>120</v>
      </c>
      <c r="B136" s="13" t="s">
        <v>117</v>
      </c>
      <c r="C136" s="13" t="s">
        <v>105</v>
      </c>
      <c r="D136" s="13" t="s">
        <v>100</v>
      </c>
      <c r="E136" s="62" t="s">
        <v>313</v>
      </c>
      <c r="F136" s="13">
        <v>5112</v>
      </c>
      <c r="G136" s="34">
        <v>45346.8</v>
      </c>
      <c r="H136" s="34"/>
      <c r="I136" s="34">
        <v>45346.8</v>
      </c>
      <c r="J136" s="34"/>
      <c r="K136" s="34"/>
      <c r="L136" s="34"/>
      <c r="M136" s="34"/>
      <c r="N136" s="34"/>
      <c r="O136" s="34"/>
      <c r="P136" s="34">
        <f t="shared" si="54"/>
        <v>0</v>
      </c>
      <c r="Q136" s="34">
        <f t="shared" si="54"/>
        <v>0</v>
      </c>
      <c r="R136" s="34">
        <f t="shared" si="54"/>
        <v>0</v>
      </c>
      <c r="S136" s="34"/>
      <c r="T136" s="34"/>
      <c r="U136" s="34"/>
      <c r="V136" s="34"/>
      <c r="W136" s="34"/>
      <c r="X136" s="34"/>
      <c r="Y136" s="21"/>
    </row>
    <row r="137" spans="1:25" ht="12.75" customHeight="1" x14ac:dyDescent="0.15">
      <c r="A137" s="28" t="s">
        <v>119</v>
      </c>
      <c r="B137" s="30" t="s">
        <v>117</v>
      </c>
      <c r="C137" s="30" t="s">
        <v>105</v>
      </c>
      <c r="D137" s="63" t="s">
        <v>98</v>
      </c>
      <c r="E137" s="58" t="s">
        <v>435</v>
      </c>
      <c r="F137" s="64"/>
      <c r="G137" s="34">
        <f t="shared" ref="G137:H137" si="55">SUM(G139)</f>
        <v>1848469.9</v>
      </c>
      <c r="H137" s="34">
        <f t="shared" si="55"/>
        <v>0</v>
      </c>
      <c r="I137" s="34">
        <f>SUM(I139)</f>
        <v>1848469.9</v>
      </c>
      <c r="J137" s="34">
        <f t="shared" ref="J137:K137" si="56">SUM(J139)</f>
        <v>897165.5</v>
      </c>
      <c r="K137" s="34">
        <f t="shared" si="56"/>
        <v>8000</v>
      </c>
      <c r="L137" s="34">
        <f>SUM(L139)</f>
        <v>889165.5</v>
      </c>
      <c r="M137" s="34">
        <f t="shared" ref="M137:N137" si="57">SUM(M139)</f>
        <v>1019000</v>
      </c>
      <c r="N137" s="34">
        <f t="shared" si="57"/>
        <v>9000</v>
      </c>
      <c r="O137" s="34">
        <f>SUM(O139)</f>
        <v>1010000</v>
      </c>
      <c r="P137" s="34">
        <f t="shared" si="51"/>
        <v>121834.5</v>
      </c>
      <c r="Q137" s="34">
        <f t="shared" si="52"/>
        <v>1000</v>
      </c>
      <c r="R137" s="34">
        <f t="shared" si="53"/>
        <v>120834.5</v>
      </c>
      <c r="S137" s="34">
        <f t="shared" ref="S137:T137" si="58">SUM(S139)</f>
        <v>1210000</v>
      </c>
      <c r="T137" s="34">
        <f t="shared" si="58"/>
        <v>10000</v>
      </c>
      <c r="U137" s="34">
        <f>SUM(U139)</f>
        <v>1200000</v>
      </c>
      <c r="V137" s="34">
        <f t="shared" ref="V137:W137" si="59">SUM(V139)</f>
        <v>1312000</v>
      </c>
      <c r="W137" s="34">
        <f t="shared" si="59"/>
        <v>12000</v>
      </c>
      <c r="X137" s="34">
        <f>SUM(X139)</f>
        <v>1300000</v>
      </c>
      <c r="Y137" s="26"/>
    </row>
    <row r="138" spans="1:25" s="22" customFormat="1" ht="17.25" customHeight="1" x14ac:dyDescent="0.15">
      <c r="A138" s="23"/>
      <c r="B138" s="25"/>
      <c r="C138" s="25"/>
      <c r="D138" s="60"/>
      <c r="E138" s="61" t="s">
        <v>415</v>
      </c>
      <c r="F138" s="60"/>
      <c r="G138" s="34"/>
      <c r="H138" s="34"/>
      <c r="I138" s="34"/>
      <c r="J138" s="34"/>
      <c r="K138" s="34"/>
      <c r="L138" s="34"/>
      <c r="M138" s="34"/>
      <c r="N138" s="34"/>
      <c r="O138" s="34"/>
      <c r="P138" s="34">
        <f t="shared" si="51"/>
        <v>0</v>
      </c>
      <c r="Q138" s="34">
        <f t="shared" si="52"/>
        <v>0</v>
      </c>
      <c r="R138" s="34">
        <f t="shared" si="53"/>
        <v>0</v>
      </c>
      <c r="S138" s="34"/>
      <c r="T138" s="34"/>
      <c r="U138" s="34"/>
      <c r="V138" s="34"/>
      <c r="W138" s="34"/>
      <c r="X138" s="34"/>
      <c r="Y138" s="21"/>
    </row>
    <row r="139" spans="1:25" s="22" customFormat="1" ht="29.25" customHeight="1" x14ac:dyDescent="0.15">
      <c r="A139" s="47" t="s">
        <v>120</v>
      </c>
      <c r="B139" s="13" t="s">
        <v>117</v>
      </c>
      <c r="C139" s="13" t="s">
        <v>105</v>
      </c>
      <c r="D139" s="13" t="s">
        <v>100</v>
      </c>
      <c r="E139" s="62" t="s">
        <v>436</v>
      </c>
      <c r="F139" s="63"/>
      <c r="G139" s="34">
        <f>SUM(H139:I139)</f>
        <v>1848469.9</v>
      </c>
      <c r="H139" s="34">
        <f>SUM(H141:H143)</f>
        <v>0</v>
      </c>
      <c r="I139" s="34">
        <f>SUM(I142:I144)</f>
        <v>1848469.9</v>
      </c>
      <c r="J139" s="34">
        <f>SUM(K139:L139)</f>
        <v>897165.5</v>
      </c>
      <c r="K139" s="34">
        <f>SUM(K141:K143)</f>
        <v>8000</v>
      </c>
      <c r="L139" s="34">
        <f>SUM(L142:L144)</f>
        <v>889165.5</v>
      </c>
      <c r="M139" s="34">
        <f>SUM(N139:O139)</f>
        <v>1019000</v>
      </c>
      <c r="N139" s="34">
        <f>SUM(N141:N143)</f>
        <v>9000</v>
      </c>
      <c r="O139" s="34">
        <f>SUM(O142:O144)</f>
        <v>1010000</v>
      </c>
      <c r="P139" s="34">
        <f t="shared" si="51"/>
        <v>121834.5</v>
      </c>
      <c r="Q139" s="34">
        <f t="shared" si="52"/>
        <v>1000</v>
      </c>
      <c r="R139" s="34">
        <f t="shared" si="53"/>
        <v>120834.5</v>
      </c>
      <c r="S139" s="34">
        <f>SUM(T139:U139)</f>
        <v>1210000</v>
      </c>
      <c r="T139" s="34">
        <f>SUM(T141:T143)</f>
        <v>10000</v>
      </c>
      <c r="U139" s="34">
        <f>SUM(U142:U144)</f>
        <v>1200000</v>
      </c>
      <c r="V139" s="34">
        <f>SUM(W139:X139)</f>
        <v>1312000</v>
      </c>
      <c r="W139" s="34">
        <f>SUM(W141:W143)</f>
        <v>12000</v>
      </c>
      <c r="X139" s="34">
        <f>SUM(X142:X144)</f>
        <v>1300000</v>
      </c>
      <c r="Y139" s="21"/>
    </row>
    <row r="140" spans="1:25" s="22" customFormat="1" ht="11.25" customHeight="1" x14ac:dyDescent="0.15">
      <c r="A140" s="23"/>
      <c r="B140" s="25"/>
      <c r="C140" s="25"/>
      <c r="D140" s="60"/>
      <c r="E140" s="61" t="s">
        <v>333</v>
      </c>
      <c r="F140" s="60"/>
      <c r="G140" s="34"/>
      <c r="H140" s="34"/>
      <c r="I140" s="34"/>
      <c r="J140" s="34"/>
      <c r="K140" s="34"/>
      <c r="L140" s="34"/>
      <c r="M140" s="34"/>
      <c r="N140" s="34"/>
      <c r="O140" s="34"/>
      <c r="P140" s="34">
        <f t="shared" si="51"/>
        <v>0</v>
      </c>
      <c r="Q140" s="34">
        <f t="shared" si="52"/>
        <v>0</v>
      </c>
      <c r="R140" s="34">
        <f t="shared" si="53"/>
        <v>0</v>
      </c>
      <c r="S140" s="34"/>
      <c r="T140" s="34"/>
      <c r="U140" s="34"/>
      <c r="V140" s="34"/>
      <c r="W140" s="34"/>
      <c r="X140" s="34"/>
      <c r="Y140" s="21"/>
    </row>
    <row r="141" spans="1:25" s="22" customFormat="1" ht="33.75" customHeight="1" x14ac:dyDescent="0.15">
      <c r="A141" s="28"/>
      <c r="B141" s="30"/>
      <c r="C141" s="30"/>
      <c r="D141" s="63"/>
      <c r="E141" s="58" t="s">
        <v>501</v>
      </c>
      <c r="F141" s="64"/>
      <c r="G141" s="34"/>
      <c r="H141" s="34"/>
      <c r="I141" s="34"/>
      <c r="J141" s="34"/>
      <c r="K141" s="34"/>
      <c r="L141" s="34"/>
      <c r="M141" s="34"/>
      <c r="N141" s="34"/>
      <c r="O141" s="34"/>
      <c r="P141" s="34">
        <f t="shared" si="51"/>
        <v>0</v>
      </c>
      <c r="Q141" s="34">
        <f t="shared" si="52"/>
        <v>0</v>
      </c>
      <c r="R141" s="34">
        <f t="shared" si="53"/>
        <v>0</v>
      </c>
      <c r="S141" s="34"/>
      <c r="T141" s="34"/>
      <c r="U141" s="34"/>
      <c r="V141" s="34"/>
      <c r="W141" s="34"/>
      <c r="X141" s="34"/>
      <c r="Y141" s="21"/>
    </row>
    <row r="142" spans="1:25" s="22" customFormat="1" ht="29.25" customHeight="1" x14ac:dyDescent="0.15">
      <c r="A142" s="28"/>
      <c r="B142" s="30"/>
      <c r="C142" s="30"/>
      <c r="D142" s="63"/>
      <c r="E142" s="62" t="s">
        <v>257</v>
      </c>
      <c r="F142" s="13" t="s">
        <v>193</v>
      </c>
      <c r="G142" s="34"/>
      <c r="H142" s="34"/>
      <c r="I142" s="34"/>
      <c r="J142" s="34">
        <v>8000</v>
      </c>
      <c r="K142" s="34">
        <v>8000</v>
      </c>
      <c r="L142" s="34"/>
      <c r="M142" s="34">
        <f>SUM(N142)</f>
        <v>9000</v>
      </c>
      <c r="N142" s="34">
        <v>9000</v>
      </c>
      <c r="O142" s="34"/>
      <c r="P142" s="34">
        <f t="shared" si="51"/>
        <v>1000</v>
      </c>
      <c r="Q142" s="34">
        <f t="shared" si="52"/>
        <v>1000</v>
      </c>
      <c r="R142" s="34">
        <f t="shared" si="53"/>
        <v>0</v>
      </c>
      <c r="S142" s="34">
        <f>SUM(T142)</f>
        <v>10000</v>
      </c>
      <c r="T142" s="34">
        <v>10000</v>
      </c>
      <c r="U142" s="34"/>
      <c r="V142" s="34">
        <f>SUM(W142)</f>
        <v>12000</v>
      </c>
      <c r="W142" s="34">
        <v>12000</v>
      </c>
      <c r="X142" s="34"/>
      <c r="Y142" s="21"/>
    </row>
    <row r="143" spans="1:25" s="22" customFormat="1" ht="23.25" customHeight="1" x14ac:dyDescent="0.15">
      <c r="A143" s="28"/>
      <c r="B143" s="30"/>
      <c r="C143" s="30"/>
      <c r="D143" s="63"/>
      <c r="E143" s="62" t="s">
        <v>270</v>
      </c>
      <c r="F143" s="13" t="s">
        <v>210</v>
      </c>
      <c r="G143" s="34">
        <v>1848469.9</v>
      </c>
      <c r="H143" s="34"/>
      <c r="I143" s="34">
        <v>1848469.9</v>
      </c>
      <c r="J143" s="34">
        <v>889165.5</v>
      </c>
      <c r="K143" s="34"/>
      <c r="L143" s="34">
        <v>889165.5</v>
      </c>
      <c r="M143" s="34">
        <f>SUM(O143)</f>
        <v>1010000</v>
      </c>
      <c r="N143" s="34"/>
      <c r="O143" s="34">
        <v>1010000</v>
      </c>
      <c r="P143" s="34">
        <f t="shared" si="51"/>
        <v>120834.5</v>
      </c>
      <c r="Q143" s="34">
        <f t="shared" si="52"/>
        <v>0</v>
      </c>
      <c r="R143" s="34">
        <f t="shared" si="53"/>
        <v>120834.5</v>
      </c>
      <c r="S143" s="34">
        <f>SUM(U143)</f>
        <v>1200000</v>
      </c>
      <c r="T143" s="34"/>
      <c r="U143" s="34">
        <v>1200000</v>
      </c>
      <c r="V143" s="34">
        <f>SUM(X143)</f>
        <v>1300000</v>
      </c>
      <c r="W143" s="34"/>
      <c r="X143" s="34">
        <v>1300000</v>
      </c>
      <c r="Y143" s="21"/>
    </row>
    <row r="144" spans="1:25" s="22" customFormat="1" ht="19.5" customHeight="1" x14ac:dyDescent="0.15">
      <c r="A144" s="28"/>
      <c r="B144" s="30"/>
      <c r="C144" s="30"/>
      <c r="D144" s="63"/>
      <c r="E144" s="62" t="s">
        <v>272</v>
      </c>
      <c r="F144" s="13" t="s">
        <v>214</v>
      </c>
      <c r="G144" s="34"/>
      <c r="H144" s="34"/>
      <c r="I144" s="34"/>
      <c r="J144" s="34"/>
      <c r="K144" s="34"/>
      <c r="L144" s="34"/>
      <c r="M144" s="34"/>
      <c r="N144" s="34"/>
      <c r="O144" s="34"/>
      <c r="P144" s="34">
        <f t="shared" si="51"/>
        <v>0</v>
      </c>
      <c r="Q144" s="34">
        <f t="shared" si="52"/>
        <v>0</v>
      </c>
      <c r="R144" s="34">
        <f t="shared" si="53"/>
        <v>0</v>
      </c>
      <c r="S144" s="34"/>
      <c r="T144" s="34"/>
      <c r="U144" s="34"/>
      <c r="V144" s="34"/>
      <c r="W144" s="34"/>
      <c r="X144" s="34"/>
      <c r="Y144" s="21"/>
    </row>
    <row r="145" spans="1:25" ht="24" customHeight="1" x14ac:dyDescent="0.15">
      <c r="A145" s="28" t="s">
        <v>122</v>
      </c>
      <c r="B145" s="30" t="s">
        <v>117</v>
      </c>
      <c r="C145" s="30" t="s">
        <v>123</v>
      </c>
      <c r="D145" s="63" t="s">
        <v>98</v>
      </c>
      <c r="E145" s="58" t="s">
        <v>456</v>
      </c>
      <c r="F145" s="64"/>
      <c r="G145" s="34">
        <f t="shared" ref="G145:H145" si="60">SUM(G147)</f>
        <v>-706044.7</v>
      </c>
      <c r="H145" s="34">
        <f t="shared" si="60"/>
        <v>0</v>
      </c>
      <c r="I145" s="34">
        <f>SUM(I147)</f>
        <v>-706044.7</v>
      </c>
      <c r="J145" s="34">
        <f t="shared" ref="J145:K145" si="61">SUM(J147)</f>
        <v>-1180000</v>
      </c>
      <c r="K145" s="34">
        <f t="shared" si="61"/>
        <v>0</v>
      </c>
      <c r="L145" s="34">
        <f>SUM(L147)</f>
        <v>-1180000</v>
      </c>
      <c r="M145" s="34">
        <f t="shared" ref="M145:N145" si="62">SUM(M147)</f>
        <v>-1500000</v>
      </c>
      <c r="N145" s="34">
        <f t="shared" si="62"/>
        <v>0</v>
      </c>
      <c r="O145" s="34">
        <f>SUM(O147)</f>
        <v>-1500000</v>
      </c>
      <c r="P145" s="34">
        <f t="shared" ref="P145:R147" si="63">M145-J145</f>
        <v>-320000</v>
      </c>
      <c r="Q145" s="34">
        <f t="shared" si="63"/>
        <v>0</v>
      </c>
      <c r="R145" s="34">
        <f t="shared" si="63"/>
        <v>-320000</v>
      </c>
      <c r="S145" s="34">
        <f>SUM(U145)</f>
        <v>-1700000</v>
      </c>
      <c r="T145" s="34">
        <f t="shared" ref="T145" si="64">SUM(T147)</f>
        <v>0</v>
      </c>
      <c r="U145" s="34">
        <v>-1700000</v>
      </c>
      <c r="V145" s="34">
        <f t="shared" ref="V145:W145" si="65">SUM(V147)</f>
        <v>-1950000</v>
      </c>
      <c r="W145" s="34">
        <f t="shared" si="65"/>
        <v>0</v>
      </c>
      <c r="X145" s="34">
        <v>-1800000</v>
      </c>
      <c r="Y145" s="26"/>
    </row>
    <row r="146" spans="1:25" s="22" customFormat="1" ht="16.5" customHeight="1" x14ac:dyDescent="0.15">
      <c r="A146" s="23"/>
      <c r="B146" s="25"/>
      <c r="C146" s="25"/>
      <c r="D146" s="60"/>
      <c r="E146" s="61" t="s">
        <v>415</v>
      </c>
      <c r="F146" s="60"/>
      <c r="G146" s="34"/>
      <c r="H146" s="34"/>
      <c r="I146" s="34"/>
      <c r="J146" s="34"/>
      <c r="K146" s="34"/>
      <c r="L146" s="34"/>
      <c r="M146" s="34"/>
      <c r="N146" s="34"/>
      <c r="O146" s="34"/>
      <c r="P146" s="34">
        <f t="shared" si="63"/>
        <v>0</v>
      </c>
      <c r="Q146" s="34">
        <f t="shared" si="63"/>
        <v>0</v>
      </c>
      <c r="R146" s="34">
        <f t="shared" si="63"/>
        <v>0</v>
      </c>
      <c r="S146" s="34"/>
      <c r="T146" s="34"/>
      <c r="U146" s="34"/>
      <c r="V146" s="34"/>
      <c r="W146" s="34"/>
      <c r="X146" s="34"/>
      <c r="Y146" s="21"/>
    </row>
    <row r="147" spans="1:25" ht="12.75" customHeight="1" x14ac:dyDescent="0.15">
      <c r="A147" s="68" t="s">
        <v>124</v>
      </c>
      <c r="B147" s="55" t="s">
        <v>117</v>
      </c>
      <c r="C147" s="55" t="s">
        <v>123</v>
      </c>
      <c r="D147" s="55" t="s">
        <v>100</v>
      </c>
      <c r="E147" s="61" t="s">
        <v>456</v>
      </c>
      <c r="F147" s="60"/>
      <c r="G147" s="34">
        <f>SUM(H147:I147)</f>
        <v>-706044.7</v>
      </c>
      <c r="H147" s="34">
        <v>0</v>
      </c>
      <c r="I147" s="34">
        <v>-706044.7</v>
      </c>
      <c r="J147" s="34">
        <f>SUM(K147:L147)</f>
        <v>-1180000</v>
      </c>
      <c r="K147" s="34">
        <v>0</v>
      </c>
      <c r="L147" s="34">
        <v>-1180000</v>
      </c>
      <c r="M147" s="34">
        <f>SUM(N147:O147)</f>
        <v>-1500000</v>
      </c>
      <c r="N147" s="34">
        <v>0</v>
      </c>
      <c r="O147" s="34">
        <v>-1500000</v>
      </c>
      <c r="P147" s="34">
        <f t="shared" si="63"/>
        <v>-320000</v>
      </c>
      <c r="Q147" s="34">
        <f t="shared" si="63"/>
        <v>0</v>
      </c>
      <c r="R147" s="34">
        <f t="shared" si="63"/>
        <v>-320000</v>
      </c>
      <c r="S147" s="34">
        <f>SUM(T147:U147)</f>
        <v>-1800000</v>
      </c>
      <c r="T147" s="34">
        <v>0</v>
      </c>
      <c r="U147" s="34">
        <v>-1800000</v>
      </c>
      <c r="V147" s="34">
        <f>SUM(W147:X147)</f>
        <v>-1950000</v>
      </c>
      <c r="W147" s="34">
        <v>0</v>
      </c>
      <c r="X147" s="34">
        <v>-1950000</v>
      </c>
      <c r="Y147" s="26"/>
    </row>
    <row r="148" spans="1:25" ht="12.75" customHeight="1" x14ac:dyDescent="0.15">
      <c r="A148" s="23"/>
      <c r="B148" s="25"/>
      <c r="C148" s="25"/>
      <c r="D148" s="60"/>
      <c r="E148" s="61" t="s">
        <v>502</v>
      </c>
      <c r="F148" s="55" t="s">
        <v>200</v>
      </c>
      <c r="G148" s="34"/>
      <c r="H148" s="34"/>
      <c r="I148" s="34"/>
      <c r="J148" s="34"/>
      <c r="K148" s="34"/>
      <c r="L148" s="34"/>
      <c r="M148" s="34"/>
      <c r="N148" s="34"/>
      <c r="O148" s="34"/>
      <c r="P148" s="34">
        <f t="shared" ref="P148:P187" si="66">M148-J148</f>
        <v>0</v>
      </c>
      <c r="Q148" s="34">
        <f t="shared" ref="Q148:Q187" si="67">N148-K148</f>
        <v>0</v>
      </c>
      <c r="R148" s="34">
        <f t="shared" ref="R148:R187" si="68">O148-L148</f>
        <v>0</v>
      </c>
      <c r="S148" s="34"/>
      <c r="T148" s="34"/>
      <c r="U148" s="34"/>
      <c r="V148" s="34"/>
      <c r="W148" s="34"/>
      <c r="X148" s="34"/>
      <c r="Y148" s="26"/>
    </row>
    <row r="149" spans="1:25" ht="12.75" customHeight="1" x14ac:dyDescent="0.15">
      <c r="A149" s="23"/>
      <c r="B149" s="25"/>
      <c r="C149" s="25"/>
      <c r="D149" s="60"/>
      <c r="E149" s="61" t="s">
        <v>457</v>
      </c>
      <c r="F149" s="55" t="s">
        <v>188</v>
      </c>
      <c r="G149" s="34"/>
      <c r="H149" s="34"/>
      <c r="I149" s="34"/>
      <c r="J149" s="34"/>
      <c r="K149" s="34"/>
      <c r="L149" s="34"/>
      <c r="M149" s="34"/>
      <c r="N149" s="34"/>
      <c r="O149" s="34"/>
      <c r="P149" s="34">
        <f t="shared" si="66"/>
        <v>0</v>
      </c>
      <c r="Q149" s="34">
        <f t="shared" si="67"/>
        <v>0</v>
      </c>
      <c r="R149" s="34">
        <f t="shared" si="68"/>
        <v>0</v>
      </c>
      <c r="S149" s="34"/>
      <c r="T149" s="34"/>
      <c r="U149" s="34"/>
      <c r="V149" s="34"/>
      <c r="W149" s="34"/>
      <c r="X149" s="34"/>
      <c r="Y149" s="26"/>
    </row>
    <row r="150" spans="1:25" ht="12.75" customHeight="1" x14ac:dyDescent="0.15">
      <c r="A150" s="23"/>
      <c r="B150" s="25"/>
      <c r="C150" s="25"/>
      <c r="D150" s="60"/>
      <c r="E150" s="61" t="s">
        <v>256</v>
      </c>
      <c r="F150" s="55" t="s">
        <v>191</v>
      </c>
      <c r="G150" s="34"/>
      <c r="H150" s="34"/>
      <c r="I150" s="34"/>
      <c r="J150" s="34"/>
      <c r="K150" s="34"/>
      <c r="L150" s="34"/>
      <c r="M150" s="34"/>
      <c r="N150" s="34"/>
      <c r="O150" s="34"/>
      <c r="P150" s="34">
        <f t="shared" si="66"/>
        <v>0</v>
      </c>
      <c r="Q150" s="34">
        <f t="shared" si="67"/>
        <v>0</v>
      </c>
      <c r="R150" s="34">
        <f t="shared" si="68"/>
        <v>0</v>
      </c>
      <c r="S150" s="34"/>
      <c r="T150" s="34"/>
      <c r="U150" s="34"/>
      <c r="V150" s="34"/>
      <c r="W150" s="34"/>
      <c r="X150" s="34"/>
      <c r="Y150" s="26"/>
    </row>
    <row r="151" spans="1:25" ht="12.75" customHeight="1" x14ac:dyDescent="0.15">
      <c r="A151" s="23"/>
      <c r="B151" s="25"/>
      <c r="C151" s="25"/>
      <c r="D151" s="60"/>
      <c r="E151" s="61" t="s">
        <v>500</v>
      </c>
      <c r="F151" s="55" t="s">
        <v>199</v>
      </c>
      <c r="G151" s="34"/>
      <c r="H151" s="34"/>
      <c r="I151" s="34"/>
      <c r="J151" s="34"/>
      <c r="K151" s="34"/>
      <c r="L151" s="34"/>
      <c r="M151" s="34"/>
      <c r="N151" s="34"/>
      <c r="O151" s="34"/>
      <c r="P151" s="34">
        <f t="shared" si="66"/>
        <v>0</v>
      </c>
      <c r="Q151" s="34">
        <f t="shared" si="67"/>
        <v>0</v>
      </c>
      <c r="R151" s="34">
        <f t="shared" si="68"/>
        <v>0</v>
      </c>
      <c r="S151" s="34"/>
      <c r="T151" s="34"/>
      <c r="U151" s="34"/>
      <c r="V151" s="34"/>
      <c r="W151" s="34"/>
      <c r="X151" s="34"/>
      <c r="Y151" s="26"/>
    </row>
    <row r="152" spans="1:25" ht="12.75" customHeight="1" x14ac:dyDescent="0.15">
      <c r="A152" s="23"/>
      <c r="B152" s="25"/>
      <c r="C152" s="25"/>
      <c r="D152" s="60"/>
      <c r="E152" s="61" t="s">
        <v>457</v>
      </c>
      <c r="F152" s="55" t="s">
        <v>188</v>
      </c>
      <c r="G152" s="34"/>
      <c r="H152" s="34"/>
      <c r="I152" s="34"/>
      <c r="J152" s="34"/>
      <c r="K152" s="34"/>
      <c r="L152" s="34"/>
      <c r="M152" s="34"/>
      <c r="N152" s="34"/>
      <c r="O152" s="34"/>
      <c r="P152" s="34">
        <f t="shared" si="66"/>
        <v>0</v>
      </c>
      <c r="Q152" s="34">
        <f t="shared" si="67"/>
        <v>0</v>
      </c>
      <c r="R152" s="34">
        <f t="shared" si="68"/>
        <v>0</v>
      </c>
      <c r="S152" s="34"/>
      <c r="T152" s="34"/>
      <c r="U152" s="34"/>
      <c r="V152" s="34"/>
      <c r="W152" s="34"/>
      <c r="X152" s="34"/>
      <c r="Y152" s="26"/>
    </row>
    <row r="153" spans="1:25" s="22" customFormat="1" ht="24.75" customHeight="1" x14ac:dyDescent="0.15">
      <c r="A153" s="23"/>
      <c r="B153" s="25"/>
      <c r="C153" s="25"/>
      <c r="D153" s="60"/>
      <c r="E153" s="61" t="s">
        <v>282</v>
      </c>
      <c r="F153" s="55" t="s">
        <v>205</v>
      </c>
      <c r="G153" s="34"/>
      <c r="H153" s="34"/>
      <c r="I153" s="34"/>
      <c r="J153" s="34"/>
      <c r="K153" s="34"/>
      <c r="L153" s="34"/>
      <c r="M153" s="34"/>
      <c r="N153" s="34"/>
      <c r="O153" s="34"/>
      <c r="P153" s="34">
        <f t="shared" si="66"/>
        <v>0</v>
      </c>
      <c r="Q153" s="34">
        <f t="shared" si="67"/>
        <v>0</v>
      </c>
      <c r="R153" s="34">
        <f t="shared" si="68"/>
        <v>0</v>
      </c>
      <c r="S153" s="34"/>
      <c r="T153" s="34"/>
      <c r="U153" s="34"/>
      <c r="V153" s="34"/>
      <c r="W153" s="34"/>
      <c r="X153" s="34"/>
      <c r="Y153" s="21"/>
    </row>
    <row r="154" spans="1:25" s="22" customFormat="1" ht="15.75" customHeight="1" x14ac:dyDescent="0.15">
      <c r="A154" s="23"/>
      <c r="B154" s="25"/>
      <c r="C154" s="25"/>
      <c r="D154" s="60"/>
      <c r="E154" s="61" t="s">
        <v>284</v>
      </c>
      <c r="F154" s="55" t="s">
        <v>213</v>
      </c>
      <c r="G154" s="34"/>
      <c r="H154" s="34"/>
      <c r="I154" s="34"/>
      <c r="J154" s="34"/>
      <c r="K154" s="34"/>
      <c r="L154" s="34"/>
      <c r="M154" s="34"/>
      <c r="N154" s="34"/>
      <c r="O154" s="34"/>
      <c r="P154" s="34">
        <f t="shared" si="66"/>
        <v>0</v>
      </c>
      <c r="Q154" s="34">
        <f t="shared" si="67"/>
        <v>0</v>
      </c>
      <c r="R154" s="34">
        <f t="shared" si="68"/>
        <v>0</v>
      </c>
      <c r="S154" s="34"/>
      <c r="T154" s="34"/>
      <c r="U154" s="34"/>
      <c r="V154" s="34"/>
      <c r="W154" s="34"/>
      <c r="X154" s="34"/>
      <c r="Y154" s="21"/>
    </row>
    <row r="155" spans="1:25" ht="12.75" customHeight="1" x14ac:dyDescent="0.15">
      <c r="A155" s="23"/>
      <c r="B155" s="25"/>
      <c r="C155" s="25"/>
      <c r="D155" s="60"/>
      <c r="E155" s="61" t="s">
        <v>437</v>
      </c>
      <c r="F155" s="55" t="s">
        <v>207</v>
      </c>
      <c r="G155" s="34"/>
      <c r="H155" s="34"/>
      <c r="I155" s="34"/>
      <c r="J155" s="34"/>
      <c r="K155" s="34"/>
      <c r="L155" s="34"/>
      <c r="M155" s="34"/>
      <c r="N155" s="34"/>
      <c r="O155" s="34"/>
      <c r="P155" s="34">
        <f t="shared" si="66"/>
        <v>0</v>
      </c>
      <c r="Q155" s="34">
        <f t="shared" si="67"/>
        <v>0</v>
      </c>
      <c r="R155" s="34">
        <f t="shared" si="68"/>
        <v>0</v>
      </c>
      <c r="S155" s="34"/>
      <c r="T155" s="34"/>
      <c r="U155" s="34"/>
      <c r="V155" s="34"/>
      <c r="W155" s="34"/>
      <c r="X155" s="34"/>
      <c r="Y155" s="26"/>
    </row>
    <row r="156" spans="1:25" s="22" customFormat="1" ht="12" customHeight="1" x14ac:dyDescent="0.15">
      <c r="A156" s="23"/>
      <c r="B156" s="25"/>
      <c r="C156" s="25"/>
      <c r="D156" s="60"/>
      <c r="E156" s="61" t="s">
        <v>437</v>
      </c>
      <c r="F156" s="55" t="s">
        <v>207</v>
      </c>
      <c r="G156" s="34"/>
      <c r="H156" s="34"/>
      <c r="I156" s="34"/>
      <c r="J156" s="34"/>
      <c r="K156" s="34"/>
      <c r="L156" s="34"/>
      <c r="M156" s="34"/>
      <c r="N156" s="34"/>
      <c r="O156" s="34"/>
      <c r="P156" s="34">
        <f t="shared" si="66"/>
        <v>0</v>
      </c>
      <c r="Q156" s="34">
        <f t="shared" si="67"/>
        <v>0</v>
      </c>
      <c r="R156" s="34">
        <f t="shared" si="68"/>
        <v>0</v>
      </c>
      <c r="S156" s="34"/>
      <c r="T156" s="34"/>
      <c r="U156" s="34"/>
      <c r="V156" s="34"/>
      <c r="W156" s="34"/>
      <c r="X156" s="34"/>
      <c r="Y156" s="21"/>
    </row>
    <row r="157" spans="1:25" ht="12.75" customHeight="1" x14ac:dyDescent="0.15">
      <c r="A157" s="28" t="s">
        <v>125</v>
      </c>
      <c r="B157" s="30" t="s">
        <v>126</v>
      </c>
      <c r="C157" s="30" t="s">
        <v>98</v>
      </c>
      <c r="D157" s="63" t="s">
        <v>98</v>
      </c>
      <c r="E157" s="58" t="s">
        <v>443</v>
      </c>
      <c r="F157" s="64"/>
      <c r="G157" s="34"/>
      <c r="H157" s="34"/>
      <c r="I157" s="34"/>
      <c r="J157" s="34"/>
      <c r="K157" s="34"/>
      <c r="L157" s="34"/>
      <c r="M157" s="34"/>
      <c r="N157" s="34"/>
      <c r="O157" s="34"/>
      <c r="P157" s="34">
        <f t="shared" si="66"/>
        <v>0</v>
      </c>
      <c r="Q157" s="34">
        <f t="shared" si="67"/>
        <v>0</v>
      </c>
      <c r="R157" s="34">
        <f t="shared" si="68"/>
        <v>0</v>
      </c>
      <c r="S157" s="34"/>
      <c r="T157" s="34"/>
      <c r="U157" s="34"/>
      <c r="V157" s="34"/>
      <c r="W157" s="34"/>
      <c r="X157" s="34"/>
      <c r="Y157" s="26"/>
    </row>
    <row r="158" spans="1:25" ht="12.75" customHeight="1" x14ac:dyDescent="0.15">
      <c r="A158" s="23"/>
      <c r="B158" s="25"/>
      <c r="C158" s="25"/>
      <c r="D158" s="60"/>
      <c r="E158" s="61" t="s">
        <v>333</v>
      </c>
      <c r="F158" s="60"/>
      <c r="G158" s="34"/>
      <c r="H158" s="34"/>
      <c r="I158" s="34"/>
      <c r="J158" s="34"/>
      <c r="K158" s="34"/>
      <c r="L158" s="34"/>
      <c r="M158" s="34"/>
      <c r="N158" s="34"/>
      <c r="O158" s="34"/>
      <c r="P158" s="34">
        <f t="shared" si="66"/>
        <v>0</v>
      </c>
      <c r="Q158" s="34">
        <f t="shared" si="67"/>
        <v>0</v>
      </c>
      <c r="R158" s="34">
        <f t="shared" si="68"/>
        <v>0</v>
      </c>
      <c r="S158" s="34"/>
      <c r="T158" s="34"/>
      <c r="U158" s="34"/>
      <c r="V158" s="34"/>
      <c r="W158" s="34"/>
      <c r="X158" s="34"/>
      <c r="Y158" s="26"/>
    </row>
    <row r="159" spans="1:25" s="22" customFormat="1" ht="17.25" customHeight="1" x14ac:dyDescent="0.15">
      <c r="A159" s="28" t="s">
        <v>127</v>
      </c>
      <c r="B159" s="30" t="s">
        <v>126</v>
      </c>
      <c r="C159" s="30" t="s">
        <v>100</v>
      </c>
      <c r="D159" s="63" t="s">
        <v>98</v>
      </c>
      <c r="E159" s="58" t="s">
        <v>458</v>
      </c>
      <c r="F159" s="64"/>
      <c r="G159" s="34"/>
      <c r="H159" s="34"/>
      <c r="I159" s="34"/>
      <c r="J159" s="34"/>
      <c r="K159" s="34"/>
      <c r="L159" s="34"/>
      <c r="M159" s="34"/>
      <c r="N159" s="34"/>
      <c r="O159" s="34"/>
      <c r="P159" s="34">
        <f t="shared" si="66"/>
        <v>0</v>
      </c>
      <c r="Q159" s="34">
        <f t="shared" si="67"/>
        <v>0</v>
      </c>
      <c r="R159" s="34">
        <f t="shared" si="68"/>
        <v>0</v>
      </c>
      <c r="S159" s="34"/>
      <c r="T159" s="34"/>
      <c r="U159" s="34"/>
      <c r="V159" s="34"/>
      <c r="W159" s="34"/>
      <c r="X159" s="34"/>
      <c r="Y159" s="21"/>
    </row>
    <row r="160" spans="1:25" ht="12.75" customHeight="1" x14ac:dyDescent="0.15">
      <c r="A160" s="23"/>
      <c r="B160" s="25"/>
      <c r="C160" s="25"/>
      <c r="D160" s="60"/>
      <c r="E160" s="61" t="s">
        <v>415</v>
      </c>
      <c r="F160" s="60"/>
      <c r="G160" s="34"/>
      <c r="H160" s="34"/>
      <c r="I160" s="34"/>
      <c r="J160" s="34"/>
      <c r="K160" s="34"/>
      <c r="L160" s="34"/>
      <c r="M160" s="34"/>
      <c r="N160" s="34"/>
      <c r="O160" s="34"/>
      <c r="P160" s="34">
        <f t="shared" si="66"/>
        <v>0</v>
      </c>
      <c r="Q160" s="34">
        <f t="shared" si="67"/>
        <v>0</v>
      </c>
      <c r="R160" s="34">
        <f t="shared" si="68"/>
        <v>0</v>
      </c>
      <c r="S160" s="34"/>
      <c r="T160" s="34"/>
      <c r="U160" s="34"/>
      <c r="V160" s="34"/>
      <c r="W160" s="34"/>
      <c r="X160" s="34"/>
      <c r="Y160" s="26"/>
    </row>
    <row r="161" spans="1:25" ht="12.75" customHeight="1" x14ac:dyDescent="0.15">
      <c r="A161" s="68" t="s">
        <v>128</v>
      </c>
      <c r="B161" s="55" t="s">
        <v>126</v>
      </c>
      <c r="C161" s="55" t="s">
        <v>100</v>
      </c>
      <c r="D161" s="55" t="s">
        <v>100</v>
      </c>
      <c r="E161" s="61" t="s">
        <v>458</v>
      </c>
      <c r="F161" s="60"/>
      <c r="G161" s="34"/>
      <c r="H161" s="34"/>
      <c r="I161" s="34"/>
      <c r="J161" s="34"/>
      <c r="K161" s="34"/>
      <c r="L161" s="34"/>
      <c r="M161" s="34"/>
      <c r="N161" s="34"/>
      <c r="O161" s="34"/>
      <c r="P161" s="34">
        <f t="shared" si="66"/>
        <v>0</v>
      </c>
      <c r="Q161" s="34">
        <f t="shared" si="67"/>
        <v>0</v>
      </c>
      <c r="R161" s="34">
        <f t="shared" si="68"/>
        <v>0</v>
      </c>
      <c r="S161" s="34"/>
      <c r="T161" s="34"/>
      <c r="U161" s="34"/>
      <c r="V161" s="34"/>
      <c r="W161" s="34"/>
      <c r="X161" s="34"/>
      <c r="Y161" s="26"/>
    </row>
    <row r="162" spans="1:25" ht="12.75" customHeight="1" x14ac:dyDescent="0.15">
      <c r="A162" s="23"/>
      <c r="B162" s="25"/>
      <c r="C162" s="25"/>
      <c r="D162" s="60"/>
      <c r="E162" s="61" t="s">
        <v>333</v>
      </c>
      <c r="F162" s="60"/>
      <c r="G162" s="34"/>
      <c r="H162" s="34"/>
      <c r="I162" s="34"/>
      <c r="J162" s="34"/>
      <c r="K162" s="34"/>
      <c r="L162" s="34"/>
      <c r="M162" s="34"/>
      <c r="N162" s="34"/>
      <c r="O162" s="34"/>
      <c r="P162" s="34">
        <f t="shared" si="66"/>
        <v>0</v>
      </c>
      <c r="Q162" s="34">
        <f t="shared" si="67"/>
        <v>0</v>
      </c>
      <c r="R162" s="34">
        <f t="shared" si="68"/>
        <v>0</v>
      </c>
      <c r="S162" s="34"/>
      <c r="T162" s="34"/>
      <c r="U162" s="34"/>
      <c r="V162" s="34"/>
      <c r="W162" s="34"/>
      <c r="X162" s="34"/>
      <c r="Y162" s="26"/>
    </row>
    <row r="163" spans="1:25" s="22" customFormat="1" ht="15.75" customHeight="1" x14ac:dyDescent="0.15">
      <c r="A163" s="28"/>
      <c r="B163" s="30"/>
      <c r="C163" s="30"/>
      <c r="D163" s="63"/>
      <c r="E163" s="58" t="s">
        <v>488</v>
      </c>
      <c r="F163" s="64"/>
      <c r="G163" s="34"/>
      <c r="H163" s="34"/>
      <c r="I163" s="34"/>
      <c r="J163" s="34"/>
      <c r="K163" s="34"/>
      <c r="L163" s="34"/>
      <c r="M163" s="34"/>
      <c r="N163" s="34"/>
      <c r="O163" s="34"/>
      <c r="P163" s="34">
        <f t="shared" si="66"/>
        <v>0</v>
      </c>
      <c r="Q163" s="34">
        <f t="shared" si="67"/>
        <v>0</v>
      </c>
      <c r="R163" s="34">
        <f t="shared" si="68"/>
        <v>0</v>
      </c>
      <c r="S163" s="34"/>
      <c r="T163" s="34"/>
      <c r="U163" s="34"/>
      <c r="V163" s="34"/>
      <c r="W163" s="34"/>
      <c r="X163" s="34"/>
      <c r="Y163" s="21"/>
    </row>
    <row r="164" spans="1:25" ht="12.75" customHeight="1" x14ac:dyDescent="0.15">
      <c r="A164" s="23"/>
      <c r="B164" s="25"/>
      <c r="C164" s="25"/>
      <c r="D164" s="60"/>
      <c r="E164" s="61" t="s">
        <v>266</v>
      </c>
      <c r="F164" s="55" t="s">
        <v>204</v>
      </c>
      <c r="G164" s="34"/>
      <c r="H164" s="34"/>
      <c r="I164" s="34"/>
      <c r="J164" s="34"/>
      <c r="K164" s="34"/>
      <c r="L164" s="34"/>
      <c r="M164" s="34"/>
      <c r="N164" s="34"/>
      <c r="O164" s="34"/>
      <c r="P164" s="34">
        <f t="shared" si="66"/>
        <v>0</v>
      </c>
      <c r="Q164" s="34">
        <f t="shared" si="67"/>
        <v>0</v>
      </c>
      <c r="R164" s="34">
        <f t="shared" si="68"/>
        <v>0</v>
      </c>
      <c r="S164" s="34"/>
      <c r="T164" s="34"/>
      <c r="U164" s="34"/>
      <c r="V164" s="34"/>
      <c r="W164" s="34"/>
      <c r="X164" s="34"/>
      <c r="Y164" s="26"/>
    </row>
    <row r="165" spans="1:25" s="22" customFormat="1" ht="16.5" customHeight="1" x14ac:dyDescent="0.15">
      <c r="A165" s="23"/>
      <c r="B165" s="25"/>
      <c r="C165" s="25"/>
      <c r="D165" s="60"/>
      <c r="E165" s="61" t="s">
        <v>269</v>
      </c>
      <c r="F165" s="55" t="s">
        <v>209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>
        <f t="shared" si="66"/>
        <v>0</v>
      </c>
      <c r="Q165" s="34">
        <f t="shared" si="67"/>
        <v>0</v>
      </c>
      <c r="R165" s="34">
        <f t="shared" si="68"/>
        <v>0</v>
      </c>
      <c r="S165" s="34"/>
      <c r="T165" s="34"/>
      <c r="U165" s="34"/>
      <c r="V165" s="34"/>
      <c r="W165" s="34"/>
      <c r="X165" s="34"/>
      <c r="Y165" s="21"/>
    </row>
    <row r="166" spans="1:25" ht="12.75" customHeight="1" x14ac:dyDescent="0.15">
      <c r="A166" s="23"/>
      <c r="B166" s="25"/>
      <c r="C166" s="25"/>
      <c r="D166" s="60"/>
      <c r="E166" s="61" t="s">
        <v>283</v>
      </c>
      <c r="F166" s="55" t="s">
        <v>211</v>
      </c>
      <c r="G166" s="34"/>
      <c r="H166" s="34"/>
      <c r="I166" s="34"/>
      <c r="J166" s="34"/>
      <c r="K166" s="34"/>
      <c r="L166" s="34"/>
      <c r="M166" s="34"/>
      <c r="N166" s="34"/>
      <c r="O166" s="34"/>
      <c r="P166" s="34">
        <f t="shared" si="66"/>
        <v>0</v>
      </c>
      <c r="Q166" s="34">
        <f t="shared" si="67"/>
        <v>0</v>
      </c>
      <c r="R166" s="34">
        <f t="shared" si="68"/>
        <v>0</v>
      </c>
      <c r="S166" s="34"/>
      <c r="T166" s="34"/>
      <c r="U166" s="34"/>
      <c r="V166" s="34"/>
      <c r="W166" s="34"/>
      <c r="X166" s="34"/>
      <c r="Y166" s="26"/>
    </row>
    <row r="167" spans="1:25" ht="12.75" customHeight="1" x14ac:dyDescent="0.15">
      <c r="A167" s="23"/>
      <c r="B167" s="25"/>
      <c r="C167" s="25"/>
      <c r="D167" s="60"/>
      <c r="E167" s="61" t="s">
        <v>248</v>
      </c>
      <c r="F167" s="55" t="s">
        <v>179</v>
      </c>
      <c r="G167" s="34"/>
      <c r="H167" s="34"/>
      <c r="I167" s="34"/>
      <c r="J167" s="34"/>
      <c r="K167" s="34"/>
      <c r="L167" s="34"/>
      <c r="M167" s="34"/>
      <c r="N167" s="34"/>
      <c r="O167" s="34"/>
      <c r="P167" s="34">
        <f t="shared" si="66"/>
        <v>0</v>
      </c>
      <c r="Q167" s="34">
        <f t="shared" si="67"/>
        <v>0</v>
      </c>
      <c r="R167" s="34">
        <f t="shared" si="68"/>
        <v>0</v>
      </c>
      <c r="S167" s="34"/>
      <c r="T167" s="34"/>
      <c r="U167" s="34"/>
      <c r="V167" s="34"/>
      <c r="W167" s="34"/>
      <c r="X167" s="34"/>
      <c r="Y167" s="26"/>
    </row>
    <row r="168" spans="1:25" ht="12.75" customHeight="1" x14ac:dyDescent="0.15">
      <c r="A168" s="23"/>
      <c r="B168" s="25"/>
      <c r="C168" s="25"/>
      <c r="D168" s="60"/>
      <c r="E168" s="61" t="s">
        <v>437</v>
      </c>
      <c r="F168" s="55" t="s">
        <v>207</v>
      </c>
      <c r="G168" s="34"/>
      <c r="H168" s="34"/>
      <c r="I168" s="34"/>
      <c r="J168" s="34"/>
      <c r="K168" s="34"/>
      <c r="L168" s="34"/>
      <c r="M168" s="34"/>
      <c r="N168" s="34"/>
      <c r="O168" s="34"/>
      <c r="P168" s="34">
        <f t="shared" si="66"/>
        <v>0</v>
      </c>
      <c r="Q168" s="34">
        <f t="shared" si="67"/>
        <v>0</v>
      </c>
      <c r="R168" s="34">
        <f t="shared" si="68"/>
        <v>0</v>
      </c>
      <c r="S168" s="34"/>
      <c r="T168" s="34"/>
      <c r="U168" s="34"/>
      <c r="V168" s="34"/>
      <c r="W168" s="34"/>
      <c r="X168" s="34"/>
      <c r="Y168" s="26"/>
    </row>
    <row r="169" spans="1:25" s="22" customFormat="1" ht="13.5" customHeight="1" x14ac:dyDescent="0.15">
      <c r="A169" s="23"/>
      <c r="B169" s="25"/>
      <c r="C169" s="25"/>
      <c r="D169" s="60"/>
      <c r="E169" s="61" t="s">
        <v>437</v>
      </c>
      <c r="F169" s="55" t="s">
        <v>207</v>
      </c>
      <c r="G169" s="34"/>
      <c r="H169" s="34"/>
      <c r="I169" s="34"/>
      <c r="J169" s="34"/>
      <c r="K169" s="34"/>
      <c r="L169" s="34"/>
      <c r="M169" s="34"/>
      <c r="N169" s="34"/>
      <c r="O169" s="34"/>
      <c r="P169" s="34">
        <f t="shared" si="66"/>
        <v>0</v>
      </c>
      <c r="Q169" s="34">
        <f t="shared" si="67"/>
        <v>0</v>
      </c>
      <c r="R169" s="34">
        <f t="shared" si="68"/>
        <v>0</v>
      </c>
      <c r="S169" s="34"/>
      <c r="T169" s="34"/>
      <c r="U169" s="34"/>
      <c r="V169" s="34"/>
      <c r="W169" s="34"/>
      <c r="X169" s="34"/>
      <c r="Y169" s="21"/>
    </row>
    <row r="170" spans="1:25" ht="12.75" customHeight="1" x14ac:dyDescent="0.15">
      <c r="A170" s="23"/>
      <c r="B170" s="25"/>
      <c r="C170" s="25"/>
      <c r="D170" s="60"/>
      <c r="E170" s="61" t="s">
        <v>243</v>
      </c>
      <c r="F170" s="55" t="s">
        <v>176</v>
      </c>
      <c r="G170" s="34"/>
      <c r="H170" s="34"/>
      <c r="I170" s="34"/>
      <c r="J170" s="34"/>
      <c r="K170" s="34"/>
      <c r="L170" s="34"/>
      <c r="M170" s="34"/>
      <c r="N170" s="34"/>
      <c r="O170" s="34"/>
      <c r="P170" s="34">
        <f t="shared" si="66"/>
        <v>0</v>
      </c>
      <c r="Q170" s="34">
        <f t="shared" si="67"/>
        <v>0</v>
      </c>
      <c r="R170" s="34">
        <f t="shared" si="68"/>
        <v>0</v>
      </c>
      <c r="S170" s="34"/>
      <c r="T170" s="34"/>
      <c r="U170" s="34"/>
      <c r="V170" s="34"/>
      <c r="W170" s="34"/>
      <c r="X170" s="34"/>
      <c r="Y170" s="26"/>
    </row>
    <row r="171" spans="1:25" s="22" customFormat="1" ht="23.25" customHeight="1" x14ac:dyDescent="0.15">
      <c r="A171" s="23"/>
      <c r="B171" s="25"/>
      <c r="C171" s="25"/>
      <c r="D171" s="60"/>
      <c r="E171" s="61" t="s">
        <v>244</v>
      </c>
      <c r="F171" s="55" t="s">
        <v>177</v>
      </c>
      <c r="G171" s="34"/>
      <c r="H171" s="34"/>
      <c r="I171" s="34"/>
      <c r="J171" s="34"/>
      <c r="K171" s="34"/>
      <c r="L171" s="34"/>
      <c r="M171" s="34"/>
      <c r="N171" s="34"/>
      <c r="O171" s="34"/>
      <c r="P171" s="34">
        <f t="shared" si="66"/>
        <v>0</v>
      </c>
      <c r="Q171" s="34">
        <f t="shared" si="67"/>
        <v>0</v>
      </c>
      <c r="R171" s="34">
        <f t="shared" si="68"/>
        <v>0</v>
      </c>
      <c r="S171" s="34"/>
      <c r="T171" s="34"/>
      <c r="U171" s="34"/>
      <c r="V171" s="34"/>
      <c r="W171" s="34"/>
      <c r="X171" s="34"/>
      <c r="Y171" s="21"/>
    </row>
    <row r="172" spans="1:25" ht="12.75" customHeight="1" x14ac:dyDescent="0.15">
      <c r="A172" s="23"/>
      <c r="B172" s="25"/>
      <c r="C172" s="25"/>
      <c r="D172" s="60"/>
      <c r="E172" s="61" t="s">
        <v>247</v>
      </c>
      <c r="F172" s="55" t="s">
        <v>178</v>
      </c>
      <c r="G172" s="34"/>
      <c r="H172" s="34"/>
      <c r="I172" s="34"/>
      <c r="J172" s="34"/>
      <c r="K172" s="34"/>
      <c r="L172" s="34"/>
      <c r="M172" s="34"/>
      <c r="N172" s="34"/>
      <c r="O172" s="34"/>
      <c r="P172" s="34">
        <f t="shared" si="66"/>
        <v>0</v>
      </c>
      <c r="Q172" s="34">
        <f t="shared" si="67"/>
        <v>0</v>
      </c>
      <c r="R172" s="34">
        <f t="shared" si="68"/>
        <v>0</v>
      </c>
      <c r="S172" s="34"/>
      <c r="T172" s="34"/>
      <c r="U172" s="34"/>
      <c r="V172" s="34"/>
      <c r="W172" s="34"/>
      <c r="X172" s="34"/>
      <c r="Y172" s="26"/>
    </row>
    <row r="173" spans="1:25" s="22" customFormat="1" ht="13.5" customHeight="1" x14ac:dyDescent="0.15">
      <c r="A173" s="23"/>
      <c r="B173" s="25"/>
      <c r="C173" s="25"/>
      <c r="D173" s="60"/>
      <c r="E173" s="61" t="s">
        <v>248</v>
      </c>
      <c r="F173" s="55" t="s">
        <v>179</v>
      </c>
      <c r="G173" s="34"/>
      <c r="H173" s="34"/>
      <c r="I173" s="34"/>
      <c r="J173" s="34"/>
      <c r="K173" s="34"/>
      <c r="L173" s="34"/>
      <c r="M173" s="34"/>
      <c r="N173" s="34"/>
      <c r="O173" s="34"/>
      <c r="P173" s="34">
        <f t="shared" si="66"/>
        <v>0</v>
      </c>
      <c r="Q173" s="34">
        <f t="shared" si="67"/>
        <v>0</v>
      </c>
      <c r="R173" s="34">
        <f t="shared" si="68"/>
        <v>0</v>
      </c>
      <c r="S173" s="34"/>
      <c r="T173" s="34"/>
      <c r="U173" s="34"/>
      <c r="V173" s="34"/>
      <c r="W173" s="34"/>
      <c r="X173" s="34"/>
      <c r="Y173" s="21"/>
    </row>
    <row r="174" spans="1:25" ht="12.75" customHeight="1" x14ac:dyDescent="0.15">
      <c r="A174" s="23"/>
      <c r="B174" s="25"/>
      <c r="C174" s="25"/>
      <c r="D174" s="60"/>
      <c r="E174" s="61" t="s">
        <v>249</v>
      </c>
      <c r="F174" s="55" t="s">
        <v>180</v>
      </c>
      <c r="G174" s="34"/>
      <c r="H174" s="34"/>
      <c r="I174" s="34"/>
      <c r="J174" s="34"/>
      <c r="K174" s="34"/>
      <c r="L174" s="34"/>
      <c r="M174" s="34"/>
      <c r="N174" s="34"/>
      <c r="O174" s="34"/>
      <c r="P174" s="34">
        <f t="shared" si="66"/>
        <v>0</v>
      </c>
      <c r="Q174" s="34">
        <f t="shared" si="67"/>
        <v>0</v>
      </c>
      <c r="R174" s="34">
        <f t="shared" si="68"/>
        <v>0</v>
      </c>
      <c r="S174" s="34"/>
      <c r="T174" s="34"/>
      <c r="U174" s="34"/>
      <c r="V174" s="34"/>
      <c r="W174" s="34"/>
      <c r="X174" s="34"/>
      <c r="Y174" s="26"/>
    </row>
    <row r="175" spans="1:25" ht="12.75" customHeight="1" x14ac:dyDescent="0.15">
      <c r="A175" s="23"/>
      <c r="B175" s="25"/>
      <c r="C175" s="25"/>
      <c r="D175" s="60"/>
      <c r="E175" s="61" t="s">
        <v>250</v>
      </c>
      <c r="F175" s="55" t="s">
        <v>181</v>
      </c>
      <c r="G175" s="34"/>
      <c r="H175" s="34"/>
      <c r="I175" s="34"/>
      <c r="J175" s="34"/>
      <c r="K175" s="34"/>
      <c r="L175" s="34"/>
      <c r="M175" s="34"/>
      <c r="N175" s="34"/>
      <c r="O175" s="34"/>
      <c r="P175" s="34">
        <f t="shared" si="66"/>
        <v>0</v>
      </c>
      <c r="Q175" s="34">
        <f t="shared" si="67"/>
        <v>0</v>
      </c>
      <c r="R175" s="34">
        <f t="shared" si="68"/>
        <v>0</v>
      </c>
      <c r="S175" s="34"/>
      <c r="T175" s="34"/>
      <c r="U175" s="34"/>
      <c r="V175" s="34"/>
      <c r="W175" s="34"/>
      <c r="X175" s="34"/>
      <c r="Y175" s="26"/>
    </row>
    <row r="176" spans="1:25" s="22" customFormat="1" ht="16.5" customHeight="1" x14ac:dyDescent="0.15">
      <c r="A176" s="23"/>
      <c r="B176" s="25"/>
      <c r="C176" s="25"/>
      <c r="D176" s="60"/>
      <c r="E176" s="61" t="s">
        <v>252</v>
      </c>
      <c r="F176" s="55" t="s">
        <v>186</v>
      </c>
      <c r="G176" s="34"/>
      <c r="H176" s="34"/>
      <c r="I176" s="34"/>
      <c r="J176" s="34"/>
      <c r="K176" s="34"/>
      <c r="L176" s="34"/>
      <c r="M176" s="34"/>
      <c r="N176" s="34"/>
      <c r="O176" s="34"/>
      <c r="P176" s="34">
        <f t="shared" si="66"/>
        <v>0</v>
      </c>
      <c r="Q176" s="34">
        <f t="shared" si="67"/>
        <v>0</v>
      </c>
      <c r="R176" s="34">
        <f t="shared" si="68"/>
        <v>0</v>
      </c>
      <c r="S176" s="34"/>
      <c r="T176" s="34"/>
      <c r="U176" s="34"/>
      <c r="V176" s="34"/>
      <c r="W176" s="34"/>
      <c r="X176" s="34"/>
      <c r="Y176" s="21"/>
    </row>
    <row r="177" spans="1:25" ht="12.75" customHeight="1" x14ac:dyDescent="0.15">
      <c r="A177" s="23"/>
      <c r="B177" s="25"/>
      <c r="C177" s="25"/>
      <c r="D177" s="60"/>
      <c r="E177" s="61" t="s">
        <v>256</v>
      </c>
      <c r="F177" s="55" t="s">
        <v>191</v>
      </c>
      <c r="G177" s="34"/>
      <c r="H177" s="34"/>
      <c r="I177" s="34"/>
      <c r="J177" s="34"/>
      <c r="K177" s="34"/>
      <c r="L177" s="34"/>
      <c r="M177" s="34"/>
      <c r="N177" s="34"/>
      <c r="O177" s="34"/>
      <c r="P177" s="34">
        <f t="shared" si="66"/>
        <v>0</v>
      </c>
      <c r="Q177" s="34">
        <f t="shared" si="67"/>
        <v>0</v>
      </c>
      <c r="R177" s="34">
        <f t="shared" si="68"/>
        <v>0</v>
      </c>
      <c r="S177" s="34"/>
      <c r="T177" s="34"/>
      <c r="U177" s="34"/>
      <c r="V177" s="34"/>
      <c r="W177" s="34"/>
      <c r="X177" s="34"/>
      <c r="Y177" s="26"/>
    </row>
    <row r="178" spans="1:25" s="22" customFormat="1" ht="14.25" customHeight="1" x14ac:dyDescent="0.15">
      <c r="A178" s="23"/>
      <c r="B178" s="25"/>
      <c r="C178" s="25"/>
      <c r="D178" s="60"/>
      <c r="E178" s="61" t="s">
        <v>281</v>
      </c>
      <c r="F178" s="55" t="s">
        <v>192</v>
      </c>
      <c r="G178" s="34"/>
      <c r="H178" s="34"/>
      <c r="I178" s="34"/>
      <c r="J178" s="34"/>
      <c r="K178" s="34"/>
      <c r="L178" s="34"/>
      <c r="M178" s="34"/>
      <c r="N178" s="34"/>
      <c r="O178" s="34"/>
      <c r="P178" s="34">
        <f t="shared" si="66"/>
        <v>0</v>
      </c>
      <c r="Q178" s="34">
        <f t="shared" si="67"/>
        <v>0</v>
      </c>
      <c r="R178" s="34">
        <f t="shared" si="68"/>
        <v>0</v>
      </c>
      <c r="S178" s="34"/>
      <c r="T178" s="34"/>
      <c r="U178" s="34"/>
      <c r="V178" s="34"/>
      <c r="W178" s="34"/>
      <c r="X178" s="34"/>
      <c r="Y178" s="21"/>
    </row>
    <row r="179" spans="1:25" ht="12.75" customHeight="1" x14ac:dyDescent="0.15">
      <c r="A179" s="23"/>
      <c r="B179" s="25"/>
      <c r="C179" s="25"/>
      <c r="D179" s="60"/>
      <c r="E179" s="61" t="s">
        <v>258</v>
      </c>
      <c r="F179" s="55" t="s">
        <v>194</v>
      </c>
      <c r="G179" s="34"/>
      <c r="H179" s="34"/>
      <c r="I179" s="34"/>
      <c r="J179" s="34"/>
      <c r="K179" s="34"/>
      <c r="L179" s="34"/>
      <c r="M179" s="34"/>
      <c r="N179" s="34"/>
      <c r="O179" s="34"/>
      <c r="P179" s="34">
        <f t="shared" si="66"/>
        <v>0</v>
      </c>
      <c r="Q179" s="34">
        <f t="shared" si="67"/>
        <v>0</v>
      </c>
      <c r="R179" s="34">
        <f t="shared" si="68"/>
        <v>0</v>
      </c>
      <c r="S179" s="34"/>
      <c r="T179" s="34"/>
      <c r="U179" s="34"/>
      <c r="V179" s="34"/>
      <c r="W179" s="34"/>
      <c r="X179" s="34"/>
      <c r="Y179" s="26"/>
    </row>
    <row r="180" spans="1:25" ht="12.75" customHeight="1" x14ac:dyDescent="0.15">
      <c r="A180" s="23"/>
      <c r="B180" s="25"/>
      <c r="C180" s="25"/>
      <c r="D180" s="60"/>
      <c r="E180" s="61" t="s">
        <v>259</v>
      </c>
      <c r="F180" s="55" t="s">
        <v>195</v>
      </c>
      <c r="G180" s="34"/>
      <c r="H180" s="34"/>
      <c r="I180" s="34"/>
      <c r="J180" s="34"/>
      <c r="K180" s="34"/>
      <c r="L180" s="34"/>
      <c r="M180" s="34"/>
      <c r="N180" s="34"/>
      <c r="O180" s="34"/>
      <c r="P180" s="34">
        <f t="shared" si="66"/>
        <v>0</v>
      </c>
      <c r="Q180" s="34">
        <f t="shared" si="67"/>
        <v>0</v>
      </c>
      <c r="R180" s="34">
        <f t="shared" si="68"/>
        <v>0</v>
      </c>
      <c r="S180" s="34"/>
      <c r="T180" s="34"/>
      <c r="U180" s="34"/>
      <c r="V180" s="34"/>
      <c r="W180" s="34"/>
      <c r="X180" s="34"/>
      <c r="Y180" s="26"/>
    </row>
    <row r="181" spans="1:25" ht="12.75" customHeight="1" x14ac:dyDescent="0.15">
      <c r="A181" s="23"/>
      <c r="B181" s="25"/>
      <c r="C181" s="25"/>
      <c r="D181" s="60"/>
      <c r="E181" s="61" t="s">
        <v>260</v>
      </c>
      <c r="F181" s="55" t="s">
        <v>196</v>
      </c>
      <c r="G181" s="34"/>
      <c r="H181" s="34"/>
      <c r="I181" s="34"/>
      <c r="J181" s="34"/>
      <c r="K181" s="34"/>
      <c r="L181" s="34"/>
      <c r="M181" s="34"/>
      <c r="N181" s="34"/>
      <c r="O181" s="34"/>
      <c r="P181" s="34">
        <f t="shared" si="66"/>
        <v>0</v>
      </c>
      <c r="Q181" s="34">
        <f t="shared" si="67"/>
        <v>0</v>
      </c>
      <c r="R181" s="34">
        <f t="shared" si="68"/>
        <v>0</v>
      </c>
      <c r="S181" s="34"/>
      <c r="T181" s="34"/>
      <c r="U181" s="34"/>
      <c r="V181" s="34"/>
      <c r="W181" s="34"/>
      <c r="X181" s="34"/>
      <c r="Y181" s="26"/>
    </row>
    <row r="182" spans="1:25" s="22" customFormat="1" ht="19.5" customHeight="1" x14ac:dyDescent="0.15">
      <c r="A182" s="23"/>
      <c r="B182" s="25"/>
      <c r="C182" s="25"/>
      <c r="D182" s="60"/>
      <c r="E182" s="61" t="s">
        <v>263</v>
      </c>
      <c r="F182" s="55" t="s">
        <v>197</v>
      </c>
      <c r="G182" s="34"/>
      <c r="H182" s="34"/>
      <c r="I182" s="34"/>
      <c r="J182" s="34"/>
      <c r="K182" s="34"/>
      <c r="L182" s="34"/>
      <c r="M182" s="34"/>
      <c r="N182" s="34"/>
      <c r="O182" s="34"/>
      <c r="P182" s="34">
        <f t="shared" si="66"/>
        <v>0</v>
      </c>
      <c r="Q182" s="34">
        <f t="shared" si="67"/>
        <v>0</v>
      </c>
      <c r="R182" s="34">
        <f t="shared" si="68"/>
        <v>0</v>
      </c>
      <c r="S182" s="34"/>
      <c r="T182" s="34"/>
      <c r="U182" s="34"/>
      <c r="V182" s="34"/>
      <c r="W182" s="34"/>
      <c r="X182" s="34"/>
      <c r="Y182" s="21"/>
    </row>
    <row r="183" spans="1:25" ht="12.75" customHeight="1" x14ac:dyDescent="0.15">
      <c r="A183" s="23"/>
      <c r="B183" s="25"/>
      <c r="C183" s="25"/>
      <c r="D183" s="60"/>
      <c r="E183" s="61" t="s">
        <v>264</v>
      </c>
      <c r="F183" s="55" t="s">
        <v>198</v>
      </c>
      <c r="G183" s="34"/>
      <c r="H183" s="34"/>
      <c r="I183" s="34"/>
      <c r="J183" s="34"/>
      <c r="K183" s="34"/>
      <c r="L183" s="34"/>
      <c r="M183" s="34"/>
      <c r="N183" s="34"/>
      <c r="O183" s="34"/>
      <c r="P183" s="34">
        <f t="shared" si="66"/>
        <v>0</v>
      </c>
      <c r="Q183" s="34">
        <f t="shared" si="67"/>
        <v>0</v>
      </c>
      <c r="R183" s="34">
        <f t="shared" si="68"/>
        <v>0</v>
      </c>
      <c r="S183" s="34"/>
      <c r="T183" s="34"/>
      <c r="U183" s="34"/>
      <c r="V183" s="34"/>
      <c r="W183" s="34"/>
      <c r="X183" s="34"/>
      <c r="Y183" s="26"/>
    </row>
    <row r="184" spans="1:25" ht="12.75" customHeight="1" x14ac:dyDescent="0.15">
      <c r="A184" s="23"/>
      <c r="B184" s="25"/>
      <c r="C184" s="25"/>
      <c r="D184" s="60"/>
      <c r="E184" s="61" t="s">
        <v>267</v>
      </c>
      <c r="F184" s="55" t="s">
        <v>206</v>
      </c>
      <c r="G184" s="34"/>
      <c r="H184" s="34"/>
      <c r="I184" s="34"/>
      <c r="J184" s="34"/>
      <c r="K184" s="34"/>
      <c r="L184" s="34"/>
      <c r="M184" s="34"/>
      <c r="N184" s="34"/>
      <c r="O184" s="34"/>
      <c r="P184" s="34">
        <f t="shared" si="66"/>
        <v>0</v>
      </c>
      <c r="Q184" s="34">
        <f t="shared" si="67"/>
        <v>0</v>
      </c>
      <c r="R184" s="34">
        <f t="shared" si="68"/>
        <v>0</v>
      </c>
      <c r="S184" s="34"/>
      <c r="T184" s="34"/>
      <c r="U184" s="34"/>
      <c r="V184" s="34"/>
      <c r="W184" s="34"/>
      <c r="X184" s="34"/>
      <c r="Y184" s="26"/>
    </row>
    <row r="185" spans="1:25" s="22" customFormat="1" ht="13.5" customHeight="1" x14ac:dyDescent="0.15">
      <c r="A185" s="23"/>
      <c r="B185" s="25"/>
      <c r="C185" s="25"/>
      <c r="D185" s="60"/>
      <c r="E185" s="61" t="s">
        <v>437</v>
      </c>
      <c r="F185" s="55" t="s">
        <v>207</v>
      </c>
      <c r="G185" s="34"/>
      <c r="H185" s="34"/>
      <c r="I185" s="34"/>
      <c r="J185" s="34"/>
      <c r="K185" s="34"/>
      <c r="L185" s="34"/>
      <c r="M185" s="34"/>
      <c r="N185" s="34"/>
      <c r="O185" s="34"/>
      <c r="P185" s="34">
        <f t="shared" si="66"/>
        <v>0</v>
      </c>
      <c r="Q185" s="34">
        <f t="shared" si="67"/>
        <v>0</v>
      </c>
      <c r="R185" s="34">
        <f t="shared" si="68"/>
        <v>0</v>
      </c>
      <c r="S185" s="34"/>
      <c r="T185" s="34"/>
      <c r="U185" s="34"/>
      <c r="V185" s="34"/>
      <c r="W185" s="34"/>
      <c r="X185" s="34"/>
      <c r="Y185" s="21"/>
    </row>
    <row r="186" spans="1:25" ht="12.75" customHeight="1" x14ac:dyDescent="0.15">
      <c r="A186" s="23"/>
      <c r="B186" s="25"/>
      <c r="C186" s="25"/>
      <c r="D186" s="60"/>
      <c r="E186" s="61" t="s">
        <v>271</v>
      </c>
      <c r="F186" s="55" t="s">
        <v>212</v>
      </c>
      <c r="G186" s="34"/>
      <c r="H186" s="34"/>
      <c r="I186" s="34"/>
      <c r="J186" s="34"/>
      <c r="K186" s="34"/>
      <c r="L186" s="34"/>
      <c r="M186" s="34"/>
      <c r="N186" s="34"/>
      <c r="O186" s="34"/>
      <c r="P186" s="34">
        <f t="shared" si="66"/>
        <v>0</v>
      </c>
      <c r="Q186" s="34">
        <f t="shared" si="67"/>
        <v>0</v>
      </c>
      <c r="R186" s="34">
        <f t="shared" si="68"/>
        <v>0</v>
      </c>
      <c r="S186" s="34"/>
      <c r="T186" s="34"/>
      <c r="U186" s="34"/>
      <c r="V186" s="34"/>
      <c r="W186" s="34"/>
      <c r="X186" s="34"/>
      <c r="Y186" s="26"/>
    </row>
    <row r="187" spans="1:25" s="22" customFormat="1" ht="16.5" customHeight="1" x14ac:dyDescent="0.15">
      <c r="A187" s="23"/>
      <c r="B187" s="25"/>
      <c r="C187" s="25"/>
      <c r="D187" s="60"/>
      <c r="E187" s="61" t="s">
        <v>284</v>
      </c>
      <c r="F187" s="55" t="s">
        <v>213</v>
      </c>
      <c r="G187" s="34"/>
      <c r="H187" s="34"/>
      <c r="I187" s="34"/>
      <c r="J187" s="34"/>
      <c r="K187" s="34"/>
      <c r="L187" s="34"/>
      <c r="M187" s="34"/>
      <c r="N187" s="34"/>
      <c r="O187" s="34"/>
      <c r="P187" s="34">
        <f t="shared" si="66"/>
        <v>0</v>
      </c>
      <c r="Q187" s="34">
        <f t="shared" si="67"/>
        <v>0</v>
      </c>
      <c r="R187" s="34">
        <f t="shared" si="68"/>
        <v>0</v>
      </c>
      <c r="S187" s="34"/>
      <c r="T187" s="34"/>
      <c r="U187" s="34"/>
      <c r="V187" s="34"/>
      <c r="W187" s="34"/>
      <c r="X187" s="34"/>
      <c r="Y187" s="21"/>
    </row>
    <row r="188" spans="1:25" ht="38.25" customHeight="1" x14ac:dyDescent="0.15">
      <c r="A188" s="28" t="s">
        <v>129</v>
      </c>
      <c r="B188" s="30" t="s">
        <v>130</v>
      </c>
      <c r="C188" s="30" t="s">
        <v>98</v>
      </c>
      <c r="D188" s="63" t="s">
        <v>98</v>
      </c>
      <c r="E188" s="58" t="s">
        <v>444</v>
      </c>
      <c r="F188" s="64"/>
      <c r="G188" s="64">
        <f t="shared" ref="G188:N188" si="69">SUM(G190+G198+G206+G217)</f>
        <v>676395.9</v>
      </c>
      <c r="H188" s="64">
        <f t="shared" si="69"/>
        <v>376863</v>
      </c>
      <c r="I188" s="64">
        <f t="shared" si="69"/>
        <v>299532.90000000002</v>
      </c>
      <c r="J188" s="64">
        <f t="shared" si="69"/>
        <v>830000</v>
      </c>
      <c r="K188" s="64">
        <f t="shared" si="69"/>
        <v>440000</v>
      </c>
      <c r="L188" s="64">
        <f t="shared" si="69"/>
        <v>390000</v>
      </c>
      <c r="M188" s="64">
        <f t="shared" si="69"/>
        <v>1082000</v>
      </c>
      <c r="N188" s="64">
        <f t="shared" si="69"/>
        <v>472000</v>
      </c>
      <c r="O188" s="64">
        <f t="shared" ref="O188" si="70">SUM(O190+O198+O206+O217)</f>
        <v>610000</v>
      </c>
      <c r="P188" s="34">
        <f t="shared" ref="P188:P213" si="71">M188-J188</f>
        <v>252000</v>
      </c>
      <c r="Q188" s="34">
        <f t="shared" ref="Q188:Q213" si="72">N188-K188</f>
        <v>32000</v>
      </c>
      <c r="R188" s="34">
        <f t="shared" ref="R188:R213" si="73">O188-L188</f>
        <v>220000</v>
      </c>
      <c r="S188" s="64">
        <f>SUM(S190+S198+S206+S217)</f>
        <v>1231000</v>
      </c>
      <c r="T188" s="64">
        <f>SUM(T190+T198+T206+T217)</f>
        <v>501000</v>
      </c>
      <c r="U188" s="64">
        <f t="shared" ref="U188" si="74">SUM(U190+U198+U206+U217)</f>
        <v>730000</v>
      </c>
      <c r="V188" s="64">
        <f>SUM(V190+V198+V206+V217)</f>
        <v>1330968</v>
      </c>
      <c r="W188" s="64">
        <f>SUM(W190+W198+W206+W217)</f>
        <v>552000</v>
      </c>
      <c r="X188" s="64">
        <f t="shared" ref="X188" si="75">SUM(X190+X198+X206+X217)</f>
        <v>778968</v>
      </c>
      <c r="Y188" s="26"/>
    </row>
    <row r="189" spans="1:25" s="22" customFormat="1" ht="17.25" customHeight="1" x14ac:dyDescent="0.15">
      <c r="A189" s="23"/>
      <c r="B189" s="25"/>
      <c r="C189" s="25"/>
      <c r="D189" s="60"/>
      <c r="E189" s="61" t="s">
        <v>333</v>
      </c>
      <c r="F189" s="60"/>
      <c r="G189" s="34"/>
      <c r="H189" s="34"/>
      <c r="I189" s="34"/>
      <c r="J189" s="34"/>
      <c r="K189" s="34"/>
      <c r="L189" s="34"/>
      <c r="M189" s="34"/>
      <c r="N189" s="34"/>
      <c r="O189" s="34"/>
      <c r="P189" s="34">
        <f t="shared" si="71"/>
        <v>0</v>
      </c>
      <c r="Q189" s="34">
        <f t="shared" si="72"/>
        <v>0</v>
      </c>
      <c r="R189" s="34">
        <f t="shared" si="73"/>
        <v>0</v>
      </c>
      <c r="S189" s="34"/>
      <c r="T189" s="34"/>
      <c r="U189" s="34"/>
      <c r="V189" s="34"/>
      <c r="W189" s="34"/>
      <c r="X189" s="34"/>
      <c r="Y189" s="21"/>
    </row>
    <row r="190" spans="1:25" ht="17.25" customHeight="1" x14ac:dyDescent="0.15">
      <c r="A190" s="28" t="s">
        <v>131</v>
      </c>
      <c r="B190" s="30" t="s">
        <v>130</v>
      </c>
      <c r="C190" s="30" t="s">
        <v>100</v>
      </c>
      <c r="D190" s="63" t="s">
        <v>98</v>
      </c>
      <c r="E190" s="58" t="s">
        <v>459</v>
      </c>
      <c r="F190" s="64"/>
      <c r="G190" s="34">
        <f t="shared" ref="G190:I190" si="76">SUM(G192)</f>
        <v>239920.3</v>
      </c>
      <c r="H190" s="34">
        <f t="shared" si="76"/>
        <v>0</v>
      </c>
      <c r="I190" s="34">
        <f t="shared" si="76"/>
        <v>239920.3</v>
      </c>
      <c r="J190" s="34">
        <f t="shared" ref="J190:L190" si="77">SUM(J192)</f>
        <v>250000</v>
      </c>
      <c r="K190" s="34">
        <f t="shared" si="77"/>
        <v>0</v>
      </c>
      <c r="L190" s="34">
        <f t="shared" si="77"/>
        <v>250000</v>
      </c>
      <c r="M190" s="34">
        <f t="shared" ref="M190:O190" si="78">SUM(M192)</f>
        <v>500000</v>
      </c>
      <c r="N190" s="34">
        <f t="shared" si="78"/>
        <v>0</v>
      </c>
      <c r="O190" s="34">
        <f t="shared" si="78"/>
        <v>500000</v>
      </c>
      <c r="P190" s="34">
        <f t="shared" si="71"/>
        <v>250000</v>
      </c>
      <c r="Q190" s="34">
        <f t="shared" si="72"/>
        <v>0</v>
      </c>
      <c r="R190" s="34">
        <f t="shared" si="73"/>
        <v>250000</v>
      </c>
      <c r="S190" s="34">
        <f t="shared" ref="S190:X190" si="79">SUM(S192)</f>
        <v>620000</v>
      </c>
      <c r="T190" s="34">
        <f t="shared" si="79"/>
        <v>0</v>
      </c>
      <c r="U190" s="34">
        <f t="shared" si="79"/>
        <v>620000</v>
      </c>
      <c r="V190" s="34">
        <f t="shared" si="79"/>
        <v>668968</v>
      </c>
      <c r="W190" s="34">
        <f t="shared" si="79"/>
        <v>0</v>
      </c>
      <c r="X190" s="34">
        <f t="shared" si="79"/>
        <v>668968</v>
      </c>
      <c r="Y190" s="26"/>
    </row>
    <row r="191" spans="1:25" ht="17.25" customHeight="1" x14ac:dyDescent="0.15">
      <c r="A191" s="23"/>
      <c r="B191" s="25"/>
      <c r="C191" s="25"/>
      <c r="D191" s="60"/>
      <c r="E191" s="61" t="s">
        <v>415</v>
      </c>
      <c r="F191" s="60"/>
      <c r="G191" s="34"/>
      <c r="H191" s="34"/>
      <c r="I191" s="34"/>
      <c r="J191" s="34"/>
      <c r="K191" s="34"/>
      <c r="L191" s="34"/>
      <c r="M191" s="34"/>
      <c r="N191" s="34"/>
      <c r="O191" s="34"/>
      <c r="P191" s="34">
        <f t="shared" si="71"/>
        <v>0</v>
      </c>
      <c r="Q191" s="34">
        <f t="shared" si="72"/>
        <v>0</v>
      </c>
      <c r="R191" s="34">
        <f t="shared" si="73"/>
        <v>0</v>
      </c>
      <c r="S191" s="34"/>
      <c r="T191" s="34"/>
      <c r="U191" s="34"/>
      <c r="V191" s="34"/>
      <c r="W191" s="34"/>
      <c r="X191" s="34"/>
      <c r="Y191" s="26"/>
    </row>
    <row r="192" spans="1:25" s="22" customFormat="1" ht="17.25" customHeight="1" x14ac:dyDescent="0.15">
      <c r="A192" s="68" t="s">
        <v>132</v>
      </c>
      <c r="B192" s="55" t="s">
        <v>130</v>
      </c>
      <c r="C192" s="55" t="s">
        <v>100</v>
      </c>
      <c r="D192" s="55" t="s">
        <v>100</v>
      </c>
      <c r="E192" s="61" t="s">
        <v>459</v>
      </c>
      <c r="F192" s="60"/>
      <c r="G192" s="34">
        <f t="shared" ref="G192:H192" si="80">SUM(G194:G197)</f>
        <v>239920.3</v>
      </c>
      <c r="H192" s="34">
        <f t="shared" si="80"/>
        <v>0</v>
      </c>
      <c r="I192" s="34">
        <f>SUM(I194:I197)</f>
        <v>239920.3</v>
      </c>
      <c r="J192" s="34">
        <f t="shared" ref="J192:L192" si="81">SUM(J194:J197)</f>
        <v>250000</v>
      </c>
      <c r="K192" s="34">
        <f t="shared" si="81"/>
        <v>0</v>
      </c>
      <c r="L192" s="34">
        <f t="shared" si="81"/>
        <v>250000</v>
      </c>
      <c r="M192" s="34">
        <f t="shared" ref="M192:O192" si="82">SUM(M194:M197)</f>
        <v>500000</v>
      </c>
      <c r="N192" s="34">
        <f t="shared" si="82"/>
        <v>0</v>
      </c>
      <c r="O192" s="34">
        <f t="shared" si="82"/>
        <v>500000</v>
      </c>
      <c r="P192" s="34">
        <f t="shared" si="71"/>
        <v>250000</v>
      </c>
      <c r="Q192" s="34">
        <f t="shared" si="72"/>
        <v>0</v>
      </c>
      <c r="R192" s="34">
        <f t="shared" si="73"/>
        <v>250000</v>
      </c>
      <c r="S192" s="34">
        <f t="shared" ref="S192:X192" si="83">SUM(S194:S197)</f>
        <v>620000</v>
      </c>
      <c r="T192" s="34">
        <f t="shared" si="83"/>
        <v>0</v>
      </c>
      <c r="U192" s="34">
        <f t="shared" si="83"/>
        <v>620000</v>
      </c>
      <c r="V192" s="34">
        <f t="shared" si="83"/>
        <v>668968</v>
      </c>
      <c r="W192" s="34">
        <f t="shared" si="83"/>
        <v>0</v>
      </c>
      <c r="X192" s="34">
        <f t="shared" si="83"/>
        <v>668968</v>
      </c>
      <c r="Y192" s="21"/>
    </row>
    <row r="193" spans="1:25" ht="17.25" customHeight="1" x14ac:dyDescent="0.15">
      <c r="A193" s="23"/>
      <c r="B193" s="25"/>
      <c r="C193" s="25"/>
      <c r="D193" s="60"/>
      <c r="E193" s="61" t="s">
        <v>333</v>
      </c>
      <c r="F193" s="60"/>
      <c r="G193" s="34"/>
      <c r="H193" s="34"/>
      <c r="I193" s="34"/>
      <c r="J193" s="34"/>
      <c r="K193" s="34"/>
      <c r="L193" s="34"/>
      <c r="M193" s="34"/>
      <c r="N193" s="34"/>
      <c r="O193" s="34"/>
      <c r="P193" s="34">
        <f t="shared" si="71"/>
        <v>0</v>
      </c>
      <c r="Q193" s="34">
        <f t="shared" si="72"/>
        <v>0</v>
      </c>
      <c r="R193" s="34">
        <f t="shared" si="73"/>
        <v>0</v>
      </c>
      <c r="S193" s="34"/>
      <c r="T193" s="34"/>
      <c r="U193" s="34"/>
      <c r="V193" s="34"/>
      <c r="W193" s="34"/>
      <c r="X193" s="34"/>
      <c r="Y193" s="26"/>
    </row>
    <row r="194" spans="1:25" ht="17.25" customHeight="1" x14ac:dyDescent="0.15">
      <c r="A194" s="23"/>
      <c r="B194" s="25"/>
      <c r="C194" s="25"/>
      <c r="D194" s="60"/>
      <c r="E194" s="62" t="s">
        <v>256</v>
      </c>
      <c r="F194" s="13" t="s">
        <v>191</v>
      </c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26"/>
    </row>
    <row r="195" spans="1:25" s="22" customFormat="1" ht="36.75" customHeight="1" x14ac:dyDescent="0.15">
      <c r="A195" s="23"/>
      <c r="B195" s="25"/>
      <c r="C195" s="25"/>
      <c r="D195" s="60"/>
      <c r="E195" s="61" t="s">
        <v>269</v>
      </c>
      <c r="F195" s="60" t="s">
        <v>209</v>
      </c>
      <c r="G195" s="34">
        <f>SUM(H195:I195)</f>
        <v>239839.8</v>
      </c>
      <c r="H195" s="34">
        <v>0</v>
      </c>
      <c r="I195" s="34">
        <v>239839.8</v>
      </c>
      <c r="J195" s="34">
        <f>SUM(K195:L195)</f>
        <v>250000</v>
      </c>
      <c r="K195" s="34">
        <v>0</v>
      </c>
      <c r="L195" s="34">
        <v>250000</v>
      </c>
      <c r="M195" s="34">
        <f>SUM(N195:O195)</f>
        <v>500000</v>
      </c>
      <c r="N195" s="34">
        <v>0</v>
      </c>
      <c r="O195" s="34">
        <v>500000</v>
      </c>
      <c r="P195" s="34">
        <f t="shared" si="71"/>
        <v>250000</v>
      </c>
      <c r="Q195" s="34">
        <f t="shared" si="72"/>
        <v>0</v>
      </c>
      <c r="R195" s="34">
        <f t="shared" si="73"/>
        <v>250000</v>
      </c>
      <c r="S195" s="34">
        <f>SUM(T195:U195)</f>
        <v>620000</v>
      </c>
      <c r="T195" s="34">
        <v>0</v>
      </c>
      <c r="U195" s="34">
        <v>620000</v>
      </c>
      <c r="V195" s="34">
        <f>SUM(W195:X195)</f>
        <v>668968</v>
      </c>
      <c r="W195" s="34">
        <v>0</v>
      </c>
      <c r="X195" s="34">
        <v>668968</v>
      </c>
      <c r="Y195" s="72" t="s">
        <v>324</v>
      </c>
    </row>
    <row r="196" spans="1:25" ht="17.25" customHeight="1" x14ac:dyDescent="0.15">
      <c r="A196" s="23"/>
      <c r="B196" s="25"/>
      <c r="C196" s="25"/>
      <c r="D196" s="60"/>
      <c r="E196" s="61" t="s">
        <v>270</v>
      </c>
      <c r="F196" s="60" t="s">
        <v>210</v>
      </c>
      <c r="G196" s="34"/>
      <c r="H196" s="34"/>
      <c r="I196" s="34"/>
      <c r="J196" s="34"/>
      <c r="K196" s="34"/>
      <c r="L196" s="34"/>
      <c r="M196" s="34"/>
      <c r="N196" s="34"/>
      <c r="O196" s="34"/>
      <c r="P196" s="34">
        <f t="shared" si="71"/>
        <v>0</v>
      </c>
      <c r="Q196" s="34">
        <f t="shared" si="72"/>
        <v>0</v>
      </c>
      <c r="R196" s="34">
        <f t="shared" si="73"/>
        <v>0</v>
      </c>
      <c r="S196" s="34"/>
      <c r="T196" s="34"/>
      <c r="U196" s="34"/>
      <c r="V196" s="34"/>
      <c r="W196" s="34"/>
      <c r="X196" s="34"/>
      <c r="Y196" s="26"/>
    </row>
    <row r="197" spans="1:25" s="22" customFormat="1" ht="20.25" customHeight="1" x14ac:dyDescent="0.15">
      <c r="A197" s="23"/>
      <c r="B197" s="25"/>
      <c r="C197" s="25"/>
      <c r="D197" s="60"/>
      <c r="E197" s="61" t="s">
        <v>272</v>
      </c>
      <c r="F197" s="60" t="s">
        <v>214</v>
      </c>
      <c r="G197" s="34">
        <v>80.5</v>
      </c>
      <c r="H197" s="34"/>
      <c r="I197" s="34">
        <v>80.5</v>
      </c>
      <c r="J197" s="34"/>
      <c r="K197" s="34"/>
      <c r="L197" s="34"/>
      <c r="M197" s="34"/>
      <c r="N197" s="34"/>
      <c r="O197" s="34"/>
      <c r="P197" s="34">
        <f t="shared" si="71"/>
        <v>0</v>
      </c>
      <c r="Q197" s="34">
        <f t="shared" si="72"/>
        <v>0</v>
      </c>
      <c r="R197" s="34">
        <f t="shared" si="73"/>
        <v>0</v>
      </c>
      <c r="S197" s="34"/>
      <c r="T197" s="34"/>
      <c r="U197" s="34"/>
      <c r="V197" s="34"/>
      <c r="W197" s="34"/>
      <c r="X197" s="34"/>
      <c r="Y197" s="21"/>
    </row>
    <row r="198" spans="1:25" ht="20.25" customHeight="1" x14ac:dyDescent="0.15">
      <c r="A198" s="23" t="s">
        <v>289</v>
      </c>
      <c r="B198" s="25" t="s">
        <v>107</v>
      </c>
      <c r="C198" s="25" t="s">
        <v>102</v>
      </c>
      <c r="D198" s="60" t="s">
        <v>98</v>
      </c>
      <c r="E198" s="69" t="s">
        <v>290</v>
      </c>
      <c r="F198" s="74"/>
      <c r="G198" s="34">
        <f t="shared" ref="G198:I198" si="84">SUM(G200:G205)</f>
        <v>19612.599999999999</v>
      </c>
      <c r="H198" s="34">
        <f t="shared" si="84"/>
        <v>0</v>
      </c>
      <c r="I198" s="34">
        <f t="shared" si="84"/>
        <v>19612.599999999999</v>
      </c>
      <c r="J198" s="34">
        <f t="shared" ref="J198:O198" si="85">SUM(J200:J205)</f>
        <v>140000</v>
      </c>
      <c r="K198" s="34">
        <f t="shared" si="85"/>
        <v>0</v>
      </c>
      <c r="L198" s="34">
        <f t="shared" si="85"/>
        <v>140000</v>
      </c>
      <c r="M198" s="34">
        <f t="shared" si="85"/>
        <v>110000</v>
      </c>
      <c r="N198" s="34">
        <f t="shared" si="85"/>
        <v>0</v>
      </c>
      <c r="O198" s="34">
        <f t="shared" si="85"/>
        <v>110000</v>
      </c>
      <c r="P198" s="34">
        <f t="shared" si="71"/>
        <v>-30000</v>
      </c>
      <c r="Q198" s="34">
        <f t="shared" si="72"/>
        <v>0</v>
      </c>
      <c r="R198" s="34">
        <f t="shared" si="73"/>
        <v>-30000</v>
      </c>
      <c r="S198" s="34">
        <f t="shared" ref="S198:X198" si="86">SUM(S200:S205)</f>
        <v>110000</v>
      </c>
      <c r="T198" s="34">
        <f t="shared" si="86"/>
        <v>0</v>
      </c>
      <c r="U198" s="34">
        <f>SUM(U200:U205)</f>
        <v>110000</v>
      </c>
      <c r="V198" s="34">
        <f t="shared" si="86"/>
        <v>110000</v>
      </c>
      <c r="W198" s="34">
        <f t="shared" si="86"/>
        <v>0</v>
      </c>
      <c r="X198" s="34">
        <f t="shared" si="86"/>
        <v>110000</v>
      </c>
      <c r="Y198" s="26"/>
    </row>
    <row r="199" spans="1:25" ht="20.25" customHeight="1" x14ac:dyDescent="0.15">
      <c r="A199" s="23" t="s">
        <v>291</v>
      </c>
      <c r="B199" s="25" t="s">
        <v>107</v>
      </c>
      <c r="C199" s="25" t="s">
        <v>102</v>
      </c>
      <c r="D199" s="60" t="s">
        <v>100</v>
      </c>
      <c r="E199" s="61" t="s">
        <v>292</v>
      </c>
      <c r="F199" s="55"/>
      <c r="G199" s="34">
        <f>SUM(H199:I199)</f>
        <v>19612.599999999999</v>
      </c>
      <c r="H199" s="34"/>
      <c r="I199" s="34">
        <f>SUM(I200:I205)</f>
        <v>19612.599999999999</v>
      </c>
      <c r="J199" s="34">
        <f>SUM(K199:L199)</f>
        <v>140000</v>
      </c>
      <c r="K199" s="34"/>
      <c r="L199" s="34">
        <f>SUM(L200:L205)</f>
        <v>140000</v>
      </c>
      <c r="M199" s="34">
        <f>SUM(N199:O199)</f>
        <v>110000</v>
      </c>
      <c r="N199" s="34"/>
      <c r="O199" s="34">
        <f>SUM(O200:O205)</f>
        <v>110000</v>
      </c>
      <c r="P199" s="34">
        <f t="shared" si="71"/>
        <v>-30000</v>
      </c>
      <c r="Q199" s="34">
        <f t="shared" si="72"/>
        <v>0</v>
      </c>
      <c r="R199" s="34">
        <f t="shared" si="73"/>
        <v>-30000</v>
      </c>
      <c r="S199" s="34">
        <f>SUM(T199:U199)</f>
        <v>110000</v>
      </c>
      <c r="T199" s="34"/>
      <c r="U199" s="34">
        <f>SUM(U200:U205)</f>
        <v>110000</v>
      </c>
      <c r="V199" s="34">
        <f>SUM(W199:X199)</f>
        <v>110000</v>
      </c>
      <c r="W199" s="34"/>
      <c r="X199" s="34">
        <f>SUM(X200:X205)</f>
        <v>110000</v>
      </c>
      <c r="Y199" s="26"/>
    </row>
    <row r="200" spans="1:25" ht="17.25" customHeight="1" x14ac:dyDescent="0.15">
      <c r="A200" s="23"/>
      <c r="B200" s="25"/>
      <c r="C200" s="25"/>
      <c r="D200" s="60"/>
      <c r="E200" s="62" t="s">
        <v>256</v>
      </c>
      <c r="F200" s="13" t="s">
        <v>191</v>
      </c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26"/>
    </row>
    <row r="201" spans="1:25" ht="24" customHeight="1" x14ac:dyDescent="0.15">
      <c r="A201" s="23"/>
      <c r="B201" s="25"/>
      <c r="C201" s="25"/>
      <c r="D201" s="60"/>
      <c r="E201" s="61" t="s">
        <v>257</v>
      </c>
      <c r="F201" s="55" t="s">
        <v>193</v>
      </c>
      <c r="G201" s="34"/>
      <c r="H201" s="34"/>
      <c r="I201" s="34"/>
      <c r="J201" s="34"/>
      <c r="K201" s="34"/>
      <c r="L201" s="34"/>
      <c r="M201" s="34"/>
      <c r="N201" s="34"/>
      <c r="O201" s="34"/>
      <c r="P201" s="34">
        <f t="shared" si="71"/>
        <v>0</v>
      </c>
      <c r="Q201" s="34">
        <f t="shared" si="72"/>
        <v>0</v>
      </c>
      <c r="R201" s="34">
        <f t="shared" si="73"/>
        <v>0</v>
      </c>
      <c r="S201" s="34"/>
      <c r="T201" s="34"/>
      <c r="U201" s="34"/>
      <c r="V201" s="34"/>
      <c r="W201" s="34"/>
      <c r="X201" s="34"/>
      <c r="Y201" s="26"/>
    </row>
    <row r="202" spans="1:25" ht="20.25" customHeight="1" x14ac:dyDescent="0.15">
      <c r="A202" s="23"/>
      <c r="B202" s="25"/>
      <c r="C202" s="25"/>
      <c r="D202" s="60"/>
      <c r="E202" s="61" t="s">
        <v>264</v>
      </c>
      <c r="F202" s="55" t="s">
        <v>198</v>
      </c>
      <c r="G202" s="34"/>
      <c r="H202" s="34"/>
      <c r="I202" s="34"/>
      <c r="J202" s="34"/>
      <c r="K202" s="34"/>
      <c r="L202" s="34"/>
      <c r="M202" s="34"/>
      <c r="N202" s="34"/>
      <c r="O202" s="34"/>
      <c r="P202" s="34">
        <f>M202-J202</f>
        <v>0</v>
      </c>
      <c r="Q202" s="34">
        <f>N202-K202</f>
        <v>0</v>
      </c>
      <c r="R202" s="34">
        <f>O202-L202</f>
        <v>0</v>
      </c>
      <c r="S202" s="34"/>
      <c r="T202" s="34"/>
      <c r="U202" s="34"/>
      <c r="V202" s="34"/>
      <c r="W202" s="34"/>
      <c r="X202" s="34"/>
      <c r="Y202" s="26"/>
    </row>
    <row r="203" spans="1:25" s="22" customFormat="1" ht="20.25" customHeight="1" x14ac:dyDescent="0.15">
      <c r="A203" s="23"/>
      <c r="B203" s="25"/>
      <c r="C203" s="25"/>
      <c r="D203" s="60"/>
      <c r="E203" s="61" t="s">
        <v>269</v>
      </c>
      <c r="F203" s="55" t="s">
        <v>209</v>
      </c>
      <c r="G203" s="34">
        <f>SUM(H203:I203)</f>
        <v>19612.599999999999</v>
      </c>
      <c r="H203" s="34"/>
      <c r="I203" s="34">
        <v>19612.599999999999</v>
      </c>
      <c r="J203" s="34">
        <f>SUM(K203:L203)</f>
        <v>140000</v>
      </c>
      <c r="K203" s="34"/>
      <c r="L203" s="34">
        <v>140000</v>
      </c>
      <c r="M203" s="34">
        <f>SUM(N203:O203)</f>
        <v>110000</v>
      </c>
      <c r="N203" s="34"/>
      <c r="O203" s="34">
        <v>110000</v>
      </c>
      <c r="P203" s="34">
        <f t="shared" si="71"/>
        <v>-30000</v>
      </c>
      <c r="Q203" s="34">
        <f t="shared" si="72"/>
        <v>0</v>
      </c>
      <c r="R203" s="34">
        <f t="shared" si="73"/>
        <v>-30000</v>
      </c>
      <c r="S203" s="34">
        <f>SUM(T203:U203)</f>
        <v>110000</v>
      </c>
      <c r="T203" s="34"/>
      <c r="U203" s="34">
        <v>110000</v>
      </c>
      <c r="V203" s="34">
        <f>SUM(W203:X203)</f>
        <v>110000</v>
      </c>
      <c r="W203" s="34"/>
      <c r="X203" s="34">
        <v>110000</v>
      </c>
      <c r="Y203" s="21"/>
    </row>
    <row r="204" spans="1:25" ht="20.25" customHeight="1" x14ac:dyDescent="0.15">
      <c r="A204" s="23"/>
      <c r="B204" s="25"/>
      <c r="C204" s="25"/>
      <c r="D204" s="60"/>
      <c r="E204" s="61" t="s">
        <v>270</v>
      </c>
      <c r="F204" s="55" t="s">
        <v>210</v>
      </c>
      <c r="G204" s="34"/>
      <c r="H204" s="34"/>
      <c r="I204" s="34"/>
      <c r="J204" s="34"/>
      <c r="K204" s="34"/>
      <c r="L204" s="34"/>
      <c r="M204" s="34"/>
      <c r="N204" s="34"/>
      <c r="O204" s="34"/>
      <c r="P204" s="34">
        <f t="shared" si="71"/>
        <v>0</v>
      </c>
      <c r="Q204" s="34">
        <f t="shared" si="72"/>
        <v>0</v>
      </c>
      <c r="R204" s="34">
        <f t="shared" si="73"/>
        <v>0</v>
      </c>
      <c r="S204" s="34"/>
      <c r="T204" s="34"/>
      <c r="U204" s="34"/>
      <c r="V204" s="34"/>
      <c r="W204" s="34"/>
      <c r="X204" s="34"/>
      <c r="Y204" s="26"/>
    </row>
    <row r="205" spans="1:25" ht="20.25" customHeight="1" x14ac:dyDescent="0.15">
      <c r="A205" s="23"/>
      <c r="B205" s="25"/>
      <c r="C205" s="25"/>
      <c r="D205" s="60"/>
      <c r="E205" s="61" t="s">
        <v>272</v>
      </c>
      <c r="F205" s="55" t="s">
        <v>214</v>
      </c>
      <c r="G205" s="34"/>
      <c r="H205" s="34"/>
      <c r="I205" s="34"/>
      <c r="J205" s="34"/>
      <c r="K205" s="34"/>
      <c r="L205" s="34"/>
      <c r="M205" s="34"/>
      <c r="N205" s="34"/>
      <c r="O205" s="34"/>
      <c r="P205" s="34">
        <f t="shared" si="71"/>
        <v>0</v>
      </c>
      <c r="Q205" s="34">
        <f t="shared" si="72"/>
        <v>0</v>
      </c>
      <c r="R205" s="34">
        <f t="shared" si="73"/>
        <v>0</v>
      </c>
      <c r="S205" s="34"/>
      <c r="T205" s="34"/>
      <c r="U205" s="34"/>
      <c r="V205" s="34"/>
      <c r="W205" s="34"/>
      <c r="X205" s="34"/>
      <c r="Y205" s="26"/>
    </row>
    <row r="206" spans="1:25" ht="28.5" customHeight="1" x14ac:dyDescent="0.15">
      <c r="A206" s="28" t="s">
        <v>133</v>
      </c>
      <c r="B206" s="30" t="s">
        <v>130</v>
      </c>
      <c r="C206" s="30" t="s">
        <v>118</v>
      </c>
      <c r="D206" s="63" t="s">
        <v>98</v>
      </c>
      <c r="E206" s="58" t="s">
        <v>480</v>
      </c>
      <c r="F206" s="64"/>
      <c r="G206" s="34">
        <f>SUM(H206:I206)</f>
        <v>95486</v>
      </c>
      <c r="H206" s="34">
        <f>SUM(H208)</f>
        <v>55486</v>
      </c>
      <c r="I206" s="34">
        <f>SUM(I208)</f>
        <v>40000</v>
      </c>
      <c r="J206" s="34">
        <f>SUM(K206:L206)</f>
        <v>50000</v>
      </c>
      <c r="K206" s="34">
        <f>SUM(K208)</f>
        <v>50000</v>
      </c>
      <c r="L206" s="34">
        <v>0</v>
      </c>
      <c r="M206" s="34">
        <f>SUM(N206:O206)</f>
        <v>54000</v>
      </c>
      <c r="N206" s="34">
        <f>SUM(N208)</f>
        <v>54000</v>
      </c>
      <c r="O206" s="34">
        <v>0</v>
      </c>
      <c r="P206" s="34">
        <f t="shared" si="71"/>
        <v>4000</v>
      </c>
      <c r="Q206" s="34">
        <f t="shared" si="72"/>
        <v>4000</v>
      </c>
      <c r="R206" s="34">
        <f t="shared" si="73"/>
        <v>0</v>
      </c>
      <c r="S206" s="34">
        <f>SUM(T206:U206)</f>
        <v>56000</v>
      </c>
      <c r="T206" s="34">
        <f>SUM(T208)</f>
        <v>56000</v>
      </c>
      <c r="U206" s="34">
        <v>0</v>
      </c>
      <c r="V206" s="34">
        <f>SUM(W206:X206)</f>
        <v>58000</v>
      </c>
      <c r="W206" s="34">
        <f>SUM(W208)</f>
        <v>58000</v>
      </c>
      <c r="X206" s="34">
        <v>0</v>
      </c>
      <c r="Y206" s="26"/>
    </row>
    <row r="207" spans="1:25" s="22" customFormat="1" ht="24.75" customHeight="1" x14ac:dyDescent="0.15">
      <c r="A207" s="23"/>
      <c r="B207" s="25"/>
      <c r="C207" s="25"/>
      <c r="D207" s="60"/>
      <c r="E207" s="61" t="s">
        <v>415</v>
      </c>
      <c r="F207" s="60"/>
      <c r="G207" s="34"/>
      <c r="H207" s="34"/>
      <c r="I207" s="34"/>
      <c r="J207" s="34"/>
      <c r="K207" s="34"/>
      <c r="L207" s="34"/>
      <c r="M207" s="34"/>
      <c r="N207" s="34"/>
      <c r="O207" s="34"/>
      <c r="P207" s="34">
        <f t="shared" si="71"/>
        <v>0</v>
      </c>
      <c r="Q207" s="34">
        <f t="shared" si="72"/>
        <v>0</v>
      </c>
      <c r="R207" s="34">
        <f t="shared" si="73"/>
        <v>0</v>
      </c>
      <c r="S207" s="34"/>
      <c r="T207" s="34"/>
      <c r="U207" s="34"/>
      <c r="V207" s="34"/>
      <c r="W207" s="34"/>
      <c r="X207" s="34"/>
      <c r="Y207" s="21"/>
    </row>
    <row r="208" spans="1:25" ht="23.25" customHeight="1" x14ac:dyDescent="0.15">
      <c r="A208" s="68" t="s">
        <v>134</v>
      </c>
      <c r="B208" s="55" t="s">
        <v>130</v>
      </c>
      <c r="C208" s="55" t="s">
        <v>118</v>
      </c>
      <c r="D208" s="55" t="s">
        <v>100</v>
      </c>
      <c r="E208" s="61" t="s">
        <v>480</v>
      </c>
      <c r="F208" s="60"/>
      <c r="G208" s="34">
        <f>SUM(H208:I208)</f>
        <v>95486</v>
      </c>
      <c r="H208" s="34">
        <f>SUM(H209:H211)</f>
        <v>55486</v>
      </c>
      <c r="I208" s="34">
        <f>SUM(I210:I216)</f>
        <v>40000</v>
      </c>
      <c r="J208" s="34">
        <f>SUM(K208:L208)</f>
        <v>50000</v>
      </c>
      <c r="K208" s="34">
        <f>SUM(K209:K211)</f>
        <v>50000</v>
      </c>
      <c r="L208" s="34">
        <v>0</v>
      </c>
      <c r="M208" s="34">
        <f>SUM(N208:O208)</f>
        <v>54000</v>
      </c>
      <c r="N208" s="34">
        <f>SUM(N209:N211)</f>
        <v>54000</v>
      </c>
      <c r="O208" s="34">
        <v>0</v>
      </c>
      <c r="P208" s="34">
        <f t="shared" si="71"/>
        <v>4000</v>
      </c>
      <c r="Q208" s="34">
        <f t="shared" si="72"/>
        <v>4000</v>
      </c>
      <c r="R208" s="34">
        <f t="shared" si="73"/>
        <v>0</v>
      </c>
      <c r="S208" s="34">
        <f>SUM(T208:U208)</f>
        <v>56000</v>
      </c>
      <c r="T208" s="34">
        <f>SUM(T209:T211)</f>
        <v>56000</v>
      </c>
      <c r="U208" s="34">
        <v>0</v>
      </c>
      <c r="V208" s="34">
        <f>SUM(W208:X208)</f>
        <v>58000</v>
      </c>
      <c r="W208" s="34">
        <f>SUM(W209:W211)</f>
        <v>58000</v>
      </c>
      <c r="X208" s="34">
        <v>0</v>
      </c>
      <c r="Y208" s="26"/>
    </row>
    <row r="209" spans="1:25" s="22" customFormat="1" ht="23.25" customHeight="1" x14ac:dyDescent="0.15">
      <c r="A209" s="23"/>
      <c r="B209" s="25"/>
      <c r="C209" s="25"/>
      <c r="D209" s="60"/>
      <c r="E209" s="61" t="s">
        <v>333</v>
      </c>
      <c r="F209" s="60"/>
      <c r="G209" s="34"/>
      <c r="H209" s="34"/>
      <c r="I209" s="34"/>
      <c r="J209" s="34"/>
      <c r="K209" s="34"/>
      <c r="L209" s="34"/>
      <c r="M209" s="34">
        <f t="shared" ref="M209:M210" si="87">SUM(N209:O209)</f>
        <v>0</v>
      </c>
      <c r="N209" s="34"/>
      <c r="O209" s="34"/>
      <c r="P209" s="34">
        <f t="shared" si="71"/>
        <v>0</v>
      </c>
      <c r="Q209" s="34">
        <f t="shared" si="72"/>
        <v>0</v>
      </c>
      <c r="R209" s="34">
        <f t="shared" si="73"/>
        <v>0</v>
      </c>
      <c r="S209" s="34">
        <f t="shared" ref="S209:S210" si="88">SUM(T209:U209)</f>
        <v>0</v>
      </c>
      <c r="T209" s="34"/>
      <c r="U209" s="34"/>
      <c r="V209" s="34">
        <f t="shared" ref="V209:V210" si="89">SUM(W209:X209)</f>
        <v>0</v>
      </c>
      <c r="W209" s="34"/>
      <c r="X209" s="34"/>
      <c r="Y209" s="21"/>
    </row>
    <row r="210" spans="1:25" ht="41.25" customHeight="1" x14ac:dyDescent="0.15">
      <c r="A210" s="23"/>
      <c r="B210" s="25"/>
      <c r="C210" s="25"/>
      <c r="D210" s="60"/>
      <c r="E210" s="61" t="s">
        <v>247</v>
      </c>
      <c r="F210" s="60" t="s">
        <v>178</v>
      </c>
      <c r="G210" s="34">
        <v>55486</v>
      </c>
      <c r="H210" s="34">
        <v>55486</v>
      </c>
      <c r="I210" s="34"/>
      <c r="J210" s="34">
        <v>50000</v>
      </c>
      <c r="K210" s="34">
        <v>50000</v>
      </c>
      <c r="L210" s="34"/>
      <c r="M210" s="34">
        <f t="shared" si="87"/>
        <v>54000</v>
      </c>
      <c r="N210" s="34">
        <v>54000</v>
      </c>
      <c r="O210" s="34"/>
      <c r="P210" s="34">
        <f t="shared" si="71"/>
        <v>4000</v>
      </c>
      <c r="Q210" s="34">
        <f t="shared" si="72"/>
        <v>4000</v>
      </c>
      <c r="R210" s="34">
        <f t="shared" si="73"/>
        <v>0</v>
      </c>
      <c r="S210" s="34">
        <f t="shared" si="88"/>
        <v>56000</v>
      </c>
      <c r="T210" s="34">
        <v>56000</v>
      </c>
      <c r="U210" s="34"/>
      <c r="V210" s="34">
        <f t="shared" si="89"/>
        <v>58000</v>
      </c>
      <c r="W210" s="34">
        <v>58000</v>
      </c>
      <c r="X210" s="34"/>
      <c r="Y210" s="72" t="s">
        <v>306</v>
      </c>
    </row>
    <row r="211" spans="1:25" s="22" customFormat="1" ht="23.25" customHeight="1" x14ac:dyDescent="0.15">
      <c r="A211" s="23"/>
      <c r="B211" s="25"/>
      <c r="C211" s="25"/>
      <c r="D211" s="60"/>
      <c r="E211" s="61" t="s">
        <v>256</v>
      </c>
      <c r="F211" s="60" t="s">
        <v>191</v>
      </c>
      <c r="G211" s="34"/>
      <c r="H211" s="34"/>
      <c r="I211" s="34"/>
      <c r="J211" s="34"/>
      <c r="K211" s="34"/>
      <c r="L211" s="34"/>
      <c r="M211" s="34"/>
      <c r="N211" s="34"/>
      <c r="O211" s="34"/>
      <c r="P211" s="34">
        <f t="shared" si="71"/>
        <v>0</v>
      </c>
      <c r="Q211" s="34">
        <f t="shared" si="72"/>
        <v>0</v>
      </c>
      <c r="R211" s="34">
        <f t="shared" si="73"/>
        <v>0</v>
      </c>
      <c r="S211" s="34"/>
      <c r="T211" s="34"/>
      <c r="U211" s="34"/>
      <c r="V211" s="34"/>
      <c r="W211" s="34"/>
      <c r="X211" s="34"/>
      <c r="Y211" s="21"/>
    </row>
    <row r="212" spans="1:25" ht="23.25" customHeight="1" x14ac:dyDescent="0.15">
      <c r="A212" s="23"/>
      <c r="B212" s="25"/>
      <c r="C212" s="25"/>
      <c r="D212" s="60"/>
      <c r="E212" s="61" t="s">
        <v>257</v>
      </c>
      <c r="F212" s="60" t="s">
        <v>193</v>
      </c>
      <c r="G212" s="34"/>
      <c r="H212" s="34"/>
      <c r="I212" s="34"/>
      <c r="J212" s="34"/>
      <c r="K212" s="34"/>
      <c r="L212" s="34"/>
      <c r="M212" s="34"/>
      <c r="N212" s="34"/>
      <c r="O212" s="34"/>
      <c r="P212" s="34">
        <f t="shared" si="71"/>
        <v>0</v>
      </c>
      <c r="Q212" s="34">
        <f t="shared" si="72"/>
        <v>0</v>
      </c>
      <c r="R212" s="34">
        <f t="shared" si="73"/>
        <v>0</v>
      </c>
      <c r="S212" s="34"/>
      <c r="T212" s="34"/>
      <c r="U212" s="34"/>
      <c r="V212" s="34"/>
      <c r="W212" s="34"/>
      <c r="X212" s="34"/>
      <c r="Y212" s="26"/>
    </row>
    <row r="213" spans="1:25" ht="21" customHeight="1" x14ac:dyDescent="0.15">
      <c r="A213" s="23"/>
      <c r="B213" s="25"/>
      <c r="C213" s="25"/>
      <c r="D213" s="60"/>
      <c r="E213" s="61" t="s">
        <v>269</v>
      </c>
      <c r="F213" s="55" t="s">
        <v>209</v>
      </c>
      <c r="G213" s="34"/>
      <c r="H213" s="34"/>
      <c r="I213" s="34"/>
      <c r="J213" s="34"/>
      <c r="K213" s="34"/>
      <c r="L213" s="34"/>
      <c r="M213" s="34">
        <f>SUM(O213)</f>
        <v>50000</v>
      </c>
      <c r="N213" s="34"/>
      <c r="O213" s="34">
        <v>50000</v>
      </c>
      <c r="P213" s="34">
        <f t="shared" si="71"/>
        <v>50000</v>
      </c>
      <c r="Q213" s="34">
        <f t="shared" si="72"/>
        <v>0</v>
      </c>
      <c r="R213" s="34">
        <f t="shared" si="73"/>
        <v>50000</v>
      </c>
      <c r="S213" s="34">
        <f>SUM(U213)</f>
        <v>60000</v>
      </c>
      <c r="T213" s="34"/>
      <c r="U213" s="34">
        <v>60000</v>
      </c>
      <c r="V213" s="34">
        <f>SUM(X213)</f>
        <v>65000</v>
      </c>
      <c r="W213" s="34"/>
      <c r="X213" s="34">
        <v>65000</v>
      </c>
      <c r="Y213" s="72"/>
    </row>
    <row r="214" spans="1:25" ht="18.75" customHeight="1" x14ac:dyDescent="0.15">
      <c r="A214" s="23"/>
      <c r="B214" s="25"/>
      <c r="C214" s="25"/>
      <c r="D214" s="60"/>
      <c r="E214" s="61" t="s">
        <v>270</v>
      </c>
      <c r="F214" s="55" t="s">
        <v>210</v>
      </c>
      <c r="G214" s="34"/>
      <c r="H214" s="34"/>
      <c r="I214" s="34"/>
      <c r="J214" s="34"/>
      <c r="K214" s="34"/>
      <c r="L214" s="34"/>
      <c r="M214" s="34"/>
      <c r="N214" s="34"/>
      <c r="O214" s="34"/>
      <c r="P214" s="34">
        <f t="shared" ref="P214:P235" si="90">M214-J214</f>
        <v>0</v>
      </c>
      <c r="Q214" s="34">
        <f t="shared" ref="Q214:Q235" si="91">N214-K214</f>
        <v>0</v>
      </c>
      <c r="R214" s="34">
        <f t="shared" ref="R214:R235" si="92">O214-L214</f>
        <v>0</v>
      </c>
      <c r="S214" s="34"/>
      <c r="T214" s="34"/>
      <c r="U214" s="34"/>
      <c r="V214" s="34"/>
      <c r="W214" s="34"/>
      <c r="X214" s="34"/>
      <c r="Y214" s="26"/>
    </row>
    <row r="215" spans="1:25" ht="18.75" customHeight="1" x14ac:dyDescent="0.15">
      <c r="A215" s="23"/>
      <c r="B215" s="25"/>
      <c r="C215" s="25"/>
      <c r="D215" s="60"/>
      <c r="E215" s="61" t="s">
        <v>271</v>
      </c>
      <c r="F215" s="55" t="s">
        <v>212</v>
      </c>
      <c r="G215" s="34">
        <v>40000</v>
      </c>
      <c r="H215" s="34"/>
      <c r="I215" s="34">
        <v>40000</v>
      </c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26"/>
    </row>
    <row r="216" spans="1:25" s="22" customFormat="1" ht="17.25" customHeight="1" x14ac:dyDescent="0.15">
      <c r="A216" s="23"/>
      <c r="B216" s="25"/>
      <c r="C216" s="25"/>
      <c r="D216" s="60"/>
      <c r="E216" s="61" t="s">
        <v>272</v>
      </c>
      <c r="F216" s="60" t="s">
        <v>214</v>
      </c>
      <c r="G216" s="34"/>
      <c r="H216" s="34"/>
      <c r="I216" s="34"/>
      <c r="J216" s="34"/>
      <c r="K216" s="34"/>
      <c r="L216" s="34"/>
      <c r="M216" s="34"/>
      <c r="N216" s="34"/>
      <c r="O216" s="34"/>
      <c r="P216" s="34">
        <f t="shared" si="90"/>
        <v>0</v>
      </c>
      <c r="Q216" s="34">
        <f t="shared" si="91"/>
        <v>0</v>
      </c>
      <c r="R216" s="34">
        <f t="shared" si="92"/>
        <v>0</v>
      </c>
      <c r="S216" s="34"/>
      <c r="T216" s="34"/>
      <c r="U216" s="34"/>
      <c r="V216" s="34"/>
      <c r="W216" s="34"/>
      <c r="X216" s="34"/>
      <c r="Y216" s="21"/>
    </row>
    <row r="217" spans="1:25" ht="39" customHeight="1" x14ac:dyDescent="0.15">
      <c r="A217" s="28" t="s">
        <v>135</v>
      </c>
      <c r="B217" s="30" t="s">
        <v>130</v>
      </c>
      <c r="C217" s="30" t="s">
        <v>107</v>
      </c>
      <c r="D217" s="63" t="s">
        <v>98</v>
      </c>
      <c r="E217" s="58" t="s">
        <v>460</v>
      </c>
      <c r="F217" s="64"/>
      <c r="G217" s="34">
        <f>SUM(H217:I217)</f>
        <v>321377</v>
      </c>
      <c r="H217" s="34">
        <f>SUM(H219)</f>
        <v>321377</v>
      </c>
      <c r="I217" s="34"/>
      <c r="J217" s="34">
        <f>SUM(K217:L217)</f>
        <v>390000</v>
      </c>
      <c r="K217" s="34">
        <f>SUM(K219)</f>
        <v>390000</v>
      </c>
      <c r="L217" s="34"/>
      <c r="M217" s="34">
        <f>SUM(N217:O217)</f>
        <v>418000</v>
      </c>
      <c r="N217" s="34">
        <f>SUM(N219)</f>
        <v>418000</v>
      </c>
      <c r="O217" s="34"/>
      <c r="P217" s="34">
        <f t="shared" si="90"/>
        <v>28000</v>
      </c>
      <c r="Q217" s="34">
        <f t="shared" si="91"/>
        <v>28000</v>
      </c>
      <c r="R217" s="34">
        <f t="shared" si="92"/>
        <v>0</v>
      </c>
      <c r="S217" s="34">
        <f>SUM(T217:U217)</f>
        <v>445000</v>
      </c>
      <c r="T217" s="34">
        <f>SUM(T219)</f>
        <v>445000</v>
      </c>
      <c r="U217" s="34"/>
      <c r="V217" s="34">
        <f>SUM(W217:X217)</f>
        <v>494000</v>
      </c>
      <c r="W217" s="34">
        <f>SUM(W219)</f>
        <v>494000</v>
      </c>
      <c r="X217" s="34"/>
      <c r="Y217" s="26"/>
    </row>
    <row r="218" spans="1:25" s="22" customFormat="1" ht="13.5" customHeight="1" x14ac:dyDescent="0.15">
      <c r="A218" s="23"/>
      <c r="B218" s="25"/>
      <c r="C218" s="25"/>
      <c r="D218" s="60"/>
      <c r="E218" s="61" t="s">
        <v>415</v>
      </c>
      <c r="F218" s="60"/>
      <c r="G218" s="34"/>
      <c r="H218" s="34"/>
      <c r="I218" s="34"/>
      <c r="J218" s="34"/>
      <c r="K218" s="34"/>
      <c r="L218" s="34"/>
      <c r="M218" s="34"/>
      <c r="N218" s="34"/>
      <c r="O218" s="34"/>
      <c r="P218" s="34">
        <f t="shared" si="90"/>
        <v>0</v>
      </c>
      <c r="Q218" s="34">
        <f t="shared" si="91"/>
        <v>0</v>
      </c>
      <c r="R218" s="34">
        <f t="shared" si="92"/>
        <v>0</v>
      </c>
      <c r="S218" s="34"/>
      <c r="T218" s="34"/>
      <c r="U218" s="34"/>
      <c r="V218" s="34"/>
      <c r="W218" s="34"/>
      <c r="X218" s="34"/>
      <c r="Y218" s="21"/>
    </row>
    <row r="219" spans="1:25" ht="12.75" customHeight="1" x14ac:dyDescent="0.15">
      <c r="A219" s="68" t="s">
        <v>136</v>
      </c>
      <c r="B219" s="55" t="s">
        <v>130</v>
      </c>
      <c r="C219" s="55" t="s">
        <v>107</v>
      </c>
      <c r="D219" s="55" t="s">
        <v>100</v>
      </c>
      <c r="E219" s="61" t="s">
        <v>460</v>
      </c>
      <c r="F219" s="60"/>
      <c r="G219" s="34">
        <f>SUM(H219:I219)</f>
        <v>321377</v>
      </c>
      <c r="H219" s="34">
        <f>SUM(H221:H222)</f>
        <v>321377</v>
      </c>
      <c r="I219" s="34"/>
      <c r="J219" s="34">
        <f>SUM(K219:L219)</f>
        <v>390000</v>
      </c>
      <c r="K219" s="34">
        <f>SUM(K221:K222)</f>
        <v>390000</v>
      </c>
      <c r="L219" s="34"/>
      <c r="M219" s="34">
        <f>SUM(N219:O219)</f>
        <v>418000</v>
      </c>
      <c r="N219" s="34">
        <f>SUM(N221:N222)</f>
        <v>418000</v>
      </c>
      <c r="O219" s="34"/>
      <c r="P219" s="34">
        <f t="shared" si="90"/>
        <v>28000</v>
      </c>
      <c r="Q219" s="34">
        <f t="shared" si="91"/>
        <v>28000</v>
      </c>
      <c r="R219" s="34">
        <f t="shared" si="92"/>
        <v>0</v>
      </c>
      <c r="S219" s="34">
        <f>SUM(T219:U219)</f>
        <v>445000</v>
      </c>
      <c r="T219" s="34">
        <f>SUM(T221:T222)</f>
        <v>445000</v>
      </c>
      <c r="U219" s="34"/>
      <c r="V219" s="34">
        <f>SUM(W219:X219)</f>
        <v>494000</v>
      </c>
      <c r="W219" s="34">
        <f>SUM(W221:W222)</f>
        <v>494000</v>
      </c>
      <c r="X219" s="34"/>
      <c r="Y219" s="26"/>
    </row>
    <row r="220" spans="1:25" s="22" customFormat="1" ht="17.25" customHeight="1" x14ac:dyDescent="0.15">
      <c r="A220" s="23"/>
      <c r="B220" s="25"/>
      <c r="C220" s="25"/>
      <c r="D220" s="60"/>
      <c r="E220" s="61" t="s">
        <v>333</v>
      </c>
      <c r="F220" s="60"/>
      <c r="G220" s="34"/>
      <c r="H220" s="34"/>
      <c r="I220" s="34"/>
      <c r="J220" s="34"/>
      <c r="K220" s="34"/>
      <c r="L220" s="34"/>
      <c r="M220" s="34"/>
      <c r="N220" s="34"/>
      <c r="O220" s="34"/>
      <c r="P220" s="34">
        <f t="shared" si="90"/>
        <v>0</v>
      </c>
      <c r="Q220" s="34">
        <f t="shared" si="91"/>
        <v>0</v>
      </c>
      <c r="R220" s="34">
        <f t="shared" si="92"/>
        <v>0</v>
      </c>
      <c r="S220" s="34"/>
      <c r="T220" s="34"/>
      <c r="U220" s="34"/>
      <c r="V220" s="34"/>
      <c r="W220" s="34"/>
      <c r="X220" s="34"/>
      <c r="Y220" s="21"/>
    </row>
    <row r="221" spans="1:25" ht="31.5" customHeight="1" x14ac:dyDescent="0.15">
      <c r="A221" s="23"/>
      <c r="B221" s="25"/>
      <c r="C221" s="25"/>
      <c r="D221" s="60"/>
      <c r="E221" s="61" t="s">
        <v>293</v>
      </c>
      <c r="F221" s="60" t="s">
        <v>201</v>
      </c>
      <c r="G221" s="34">
        <f>SUM(H221:I221)</f>
        <v>306768.2</v>
      </c>
      <c r="H221" s="34">
        <v>306768.2</v>
      </c>
      <c r="I221" s="34"/>
      <c r="J221" s="34">
        <f>SUM(K221:L221)</f>
        <v>354000</v>
      </c>
      <c r="K221" s="34">
        <v>354000</v>
      </c>
      <c r="L221" s="34"/>
      <c r="M221" s="34">
        <f>SUM(N221:O221)</f>
        <v>382000</v>
      </c>
      <c r="N221" s="34">
        <v>382000</v>
      </c>
      <c r="O221" s="34"/>
      <c r="P221" s="34">
        <f t="shared" si="90"/>
        <v>28000</v>
      </c>
      <c r="Q221" s="34">
        <f t="shared" si="91"/>
        <v>28000</v>
      </c>
      <c r="R221" s="34">
        <f t="shared" si="92"/>
        <v>0</v>
      </c>
      <c r="S221" s="34">
        <f>SUM(T221:U221)</f>
        <v>405000</v>
      </c>
      <c r="T221" s="34">
        <v>405000</v>
      </c>
      <c r="U221" s="34"/>
      <c r="V221" s="34">
        <f>SUM(W221:X221)</f>
        <v>450000</v>
      </c>
      <c r="W221" s="34">
        <v>450000</v>
      </c>
      <c r="X221" s="34"/>
      <c r="Y221" s="71" t="s">
        <v>307</v>
      </c>
    </row>
    <row r="222" spans="1:25" ht="24" customHeight="1" x14ac:dyDescent="0.15">
      <c r="A222" s="23"/>
      <c r="B222" s="25"/>
      <c r="C222" s="25"/>
      <c r="D222" s="60"/>
      <c r="E222" s="61" t="s">
        <v>294</v>
      </c>
      <c r="F222" s="60" t="s">
        <v>295</v>
      </c>
      <c r="G222" s="34">
        <f>SUM(H222:I222)</f>
        <v>14608.8</v>
      </c>
      <c r="H222" s="34">
        <v>14608.8</v>
      </c>
      <c r="I222" s="34"/>
      <c r="J222" s="34">
        <f>SUM(K222:L222)</f>
        <v>36000</v>
      </c>
      <c r="K222" s="34">
        <v>36000</v>
      </c>
      <c r="L222" s="34"/>
      <c r="M222" s="34">
        <f>SUM(N222:O222)</f>
        <v>36000</v>
      </c>
      <c r="N222" s="34">
        <v>36000</v>
      </c>
      <c r="O222" s="34"/>
      <c r="P222" s="34">
        <f t="shared" si="90"/>
        <v>0</v>
      </c>
      <c r="Q222" s="34"/>
      <c r="R222" s="34"/>
      <c r="S222" s="34">
        <f>SUM(T222:U222)</f>
        <v>40000</v>
      </c>
      <c r="T222" s="34">
        <v>40000</v>
      </c>
      <c r="U222" s="34"/>
      <c r="V222" s="34">
        <f>SUM(W222:X222)</f>
        <v>44000</v>
      </c>
      <c r="W222" s="34">
        <v>44000</v>
      </c>
      <c r="X222" s="34"/>
      <c r="Y222" s="71"/>
    </row>
    <row r="223" spans="1:25" ht="21" customHeight="1" x14ac:dyDescent="0.15">
      <c r="A223" s="23"/>
      <c r="B223" s="25"/>
      <c r="C223" s="25"/>
      <c r="D223" s="60"/>
      <c r="E223" s="61" t="s">
        <v>267</v>
      </c>
      <c r="F223" s="60" t="s">
        <v>206</v>
      </c>
      <c r="G223" s="34"/>
      <c r="H223" s="34"/>
      <c r="I223" s="34"/>
      <c r="J223" s="34"/>
      <c r="K223" s="34"/>
      <c r="L223" s="34"/>
      <c r="M223" s="34"/>
      <c r="N223" s="34"/>
      <c r="O223" s="34"/>
      <c r="P223" s="34">
        <f t="shared" si="90"/>
        <v>0</v>
      </c>
      <c r="Q223" s="34">
        <f t="shared" si="91"/>
        <v>0</v>
      </c>
      <c r="R223" s="34">
        <f t="shared" si="92"/>
        <v>0</v>
      </c>
      <c r="S223" s="34"/>
      <c r="T223" s="34"/>
      <c r="U223" s="34"/>
      <c r="V223" s="34"/>
      <c r="W223" s="34"/>
      <c r="X223" s="34"/>
      <c r="Y223" s="26"/>
    </row>
    <row r="224" spans="1:25" s="22" customFormat="1" ht="17.25" customHeight="1" x14ac:dyDescent="0.15">
      <c r="A224" s="23"/>
      <c r="B224" s="25"/>
      <c r="C224" s="25"/>
      <c r="D224" s="60"/>
      <c r="E224" s="61" t="s">
        <v>271</v>
      </c>
      <c r="F224" s="60" t="s">
        <v>212</v>
      </c>
      <c r="G224" s="34"/>
      <c r="H224" s="34"/>
      <c r="I224" s="34"/>
      <c r="J224" s="34"/>
      <c r="K224" s="34"/>
      <c r="L224" s="34"/>
      <c r="M224" s="34"/>
      <c r="N224" s="34"/>
      <c r="O224" s="34"/>
      <c r="P224" s="34">
        <f t="shared" si="90"/>
        <v>0</v>
      </c>
      <c r="Q224" s="34">
        <f t="shared" si="91"/>
        <v>0</v>
      </c>
      <c r="R224" s="34">
        <f t="shared" si="92"/>
        <v>0</v>
      </c>
      <c r="S224" s="34"/>
      <c r="T224" s="34"/>
      <c r="U224" s="34"/>
      <c r="V224" s="34"/>
      <c r="W224" s="34"/>
      <c r="X224" s="34"/>
      <c r="Y224" s="21"/>
    </row>
    <row r="225" spans="1:25" ht="12.75" customHeight="1" x14ac:dyDescent="0.15">
      <c r="A225" s="28" t="s">
        <v>137</v>
      </c>
      <c r="B225" s="30" t="s">
        <v>138</v>
      </c>
      <c r="C225" s="30" t="s">
        <v>98</v>
      </c>
      <c r="D225" s="63" t="s">
        <v>98</v>
      </c>
      <c r="E225" s="58" t="s">
        <v>445</v>
      </c>
      <c r="F225" s="64"/>
      <c r="G225" s="34"/>
      <c r="H225" s="34"/>
      <c r="I225" s="34"/>
      <c r="J225" s="34"/>
      <c r="K225" s="34"/>
      <c r="L225" s="34"/>
      <c r="M225" s="34"/>
      <c r="N225" s="34"/>
      <c r="O225" s="34"/>
      <c r="P225" s="34">
        <f t="shared" si="90"/>
        <v>0</v>
      </c>
      <c r="Q225" s="34">
        <f t="shared" si="91"/>
        <v>0</v>
      </c>
      <c r="R225" s="34">
        <f t="shared" si="92"/>
        <v>0</v>
      </c>
      <c r="S225" s="34"/>
      <c r="T225" s="34"/>
      <c r="U225" s="34"/>
      <c r="V225" s="34"/>
      <c r="W225" s="34"/>
      <c r="X225" s="34"/>
      <c r="Y225" s="26"/>
    </row>
    <row r="226" spans="1:25" s="22" customFormat="1" ht="15.75" customHeight="1" x14ac:dyDescent="0.15">
      <c r="A226" s="23"/>
      <c r="B226" s="25"/>
      <c r="C226" s="25"/>
      <c r="D226" s="60"/>
      <c r="E226" s="61" t="s">
        <v>333</v>
      </c>
      <c r="F226" s="60"/>
      <c r="G226" s="34"/>
      <c r="H226" s="34"/>
      <c r="I226" s="34"/>
      <c r="J226" s="34"/>
      <c r="K226" s="34"/>
      <c r="L226" s="34"/>
      <c r="M226" s="34"/>
      <c r="N226" s="34"/>
      <c r="O226" s="34"/>
      <c r="P226" s="34">
        <f t="shared" si="90"/>
        <v>0</v>
      </c>
      <c r="Q226" s="34">
        <f t="shared" si="91"/>
        <v>0</v>
      </c>
      <c r="R226" s="34">
        <f t="shared" si="92"/>
        <v>0</v>
      </c>
      <c r="S226" s="34"/>
      <c r="T226" s="34"/>
      <c r="U226" s="34"/>
      <c r="V226" s="34"/>
      <c r="W226" s="34"/>
      <c r="X226" s="34"/>
      <c r="Y226" s="21"/>
    </row>
    <row r="227" spans="1:25" ht="34.5" customHeight="1" x14ac:dyDescent="0.15">
      <c r="A227" s="28" t="s">
        <v>139</v>
      </c>
      <c r="B227" s="30" t="s">
        <v>138</v>
      </c>
      <c r="C227" s="30" t="s">
        <v>100</v>
      </c>
      <c r="D227" s="63" t="s">
        <v>98</v>
      </c>
      <c r="E227" s="58" t="s">
        <v>489</v>
      </c>
      <c r="F227" s="64"/>
      <c r="G227" s="34"/>
      <c r="H227" s="34"/>
      <c r="I227" s="34"/>
      <c r="J227" s="34"/>
      <c r="K227" s="34"/>
      <c r="L227" s="34"/>
      <c r="M227" s="34"/>
      <c r="N227" s="34"/>
      <c r="O227" s="34"/>
      <c r="P227" s="34">
        <f t="shared" si="90"/>
        <v>0</v>
      </c>
      <c r="Q227" s="34">
        <f t="shared" si="91"/>
        <v>0</v>
      </c>
      <c r="R227" s="34">
        <f t="shared" si="92"/>
        <v>0</v>
      </c>
      <c r="S227" s="34"/>
      <c r="T227" s="34"/>
      <c r="U227" s="34"/>
      <c r="V227" s="34"/>
      <c r="W227" s="34"/>
      <c r="X227" s="34"/>
      <c r="Y227" s="26"/>
    </row>
    <row r="228" spans="1:25" ht="12.75" customHeight="1" x14ac:dyDescent="0.15">
      <c r="A228" s="23"/>
      <c r="B228" s="25"/>
      <c r="C228" s="25"/>
      <c r="D228" s="60"/>
      <c r="E228" s="61" t="s">
        <v>415</v>
      </c>
      <c r="F228" s="60"/>
      <c r="G228" s="34"/>
      <c r="H228" s="34"/>
      <c r="I228" s="34"/>
      <c r="J228" s="34"/>
      <c r="K228" s="34"/>
      <c r="L228" s="34"/>
      <c r="M228" s="34"/>
      <c r="N228" s="34"/>
      <c r="O228" s="34"/>
      <c r="P228" s="34">
        <f t="shared" si="90"/>
        <v>0</v>
      </c>
      <c r="Q228" s="34">
        <f t="shared" si="91"/>
        <v>0</v>
      </c>
      <c r="R228" s="34">
        <f t="shared" si="92"/>
        <v>0</v>
      </c>
      <c r="S228" s="34"/>
      <c r="T228" s="34"/>
      <c r="U228" s="34"/>
      <c r="V228" s="34"/>
      <c r="W228" s="34"/>
      <c r="X228" s="34"/>
      <c r="Y228" s="26"/>
    </row>
    <row r="229" spans="1:25" ht="12.75" customHeight="1" x14ac:dyDescent="0.15">
      <c r="A229" s="68" t="s">
        <v>140</v>
      </c>
      <c r="B229" s="55" t="s">
        <v>138</v>
      </c>
      <c r="C229" s="55" t="s">
        <v>100</v>
      </c>
      <c r="D229" s="55" t="s">
        <v>100</v>
      </c>
      <c r="E229" s="61" t="s">
        <v>490</v>
      </c>
      <c r="F229" s="60"/>
      <c r="G229" s="34"/>
      <c r="H229" s="34"/>
      <c r="I229" s="34"/>
      <c r="J229" s="34"/>
      <c r="K229" s="34"/>
      <c r="L229" s="34"/>
      <c r="M229" s="34"/>
      <c r="N229" s="34"/>
      <c r="O229" s="34"/>
      <c r="P229" s="34">
        <f t="shared" si="90"/>
        <v>0</v>
      </c>
      <c r="Q229" s="34">
        <f t="shared" si="91"/>
        <v>0</v>
      </c>
      <c r="R229" s="34">
        <f t="shared" si="92"/>
        <v>0</v>
      </c>
      <c r="S229" s="34"/>
      <c r="T229" s="34"/>
      <c r="U229" s="34"/>
      <c r="V229" s="34"/>
      <c r="W229" s="34"/>
      <c r="X229" s="34"/>
      <c r="Y229" s="26"/>
    </row>
    <row r="230" spans="1:25" ht="12.75" customHeight="1" x14ac:dyDescent="0.15">
      <c r="A230" s="23"/>
      <c r="B230" s="25"/>
      <c r="C230" s="25"/>
      <c r="D230" s="60"/>
      <c r="E230" s="61" t="s">
        <v>333</v>
      </c>
      <c r="F230" s="60"/>
      <c r="G230" s="34"/>
      <c r="H230" s="34"/>
      <c r="I230" s="34"/>
      <c r="J230" s="34"/>
      <c r="K230" s="34"/>
      <c r="L230" s="34"/>
      <c r="M230" s="34"/>
      <c r="N230" s="34"/>
      <c r="O230" s="34"/>
      <c r="P230" s="34">
        <f t="shared" si="90"/>
        <v>0</v>
      </c>
      <c r="Q230" s="34">
        <f t="shared" si="91"/>
        <v>0</v>
      </c>
      <c r="R230" s="34">
        <f t="shared" si="92"/>
        <v>0</v>
      </c>
      <c r="S230" s="34"/>
      <c r="T230" s="34"/>
      <c r="U230" s="34"/>
      <c r="V230" s="34"/>
      <c r="W230" s="34"/>
      <c r="X230" s="34"/>
      <c r="Y230" s="26"/>
    </row>
    <row r="231" spans="1:25" ht="12.75" customHeight="1" x14ac:dyDescent="0.15">
      <c r="A231" s="23"/>
      <c r="B231" s="25"/>
      <c r="C231" s="25"/>
      <c r="D231" s="60"/>
      <c r="E231" s="61" t="s">
        <v>284</v>
      </c>
      <c r="F231" s="55" t="s">
        <v>213</v>
      </c>
      <c r="G231" s="34"/>
      <c r="H231" s="34"/>
      <c r="I231" s="34"/>
      <c r="J231" s="34"/>
      <c r="K231" s="34"/>
      <c r="L231" s="34"/>
      <c r="M231" s="34"/>
      <c r="N231" s="34"/>
      <c r="O231" s="34"/>
      <c r="P231" s="34">
        <f t="shared" si="90"/>
        <v>0</v>
      </c>
      <c r="Q231" s="34">
        <f t="shared" si="91"/>
        <v>0</v>
      </c>
      <c r="R231" s="34">
        <f t="shared" si="92"/>
        <v>0</v>
      </c>
      <c r="S231" s="34"/>
      <c r="T231" s="34"/>
      <c r="U231" s="34"/>
      <c r="V231" s="34"/>
      <c r="W231" s="34"/>
      <c r="X231" s="34"/>
      <c r="Y231" s="26"/>
    </row>
    <row r="232" spans="1:25" ht="12.75" customHeight="1" x14ac:dyDescent="0.15">
      <c r="A232" s="68" t="s">
        <v>141</v>
      </c>
      <c r="B232" s="55" t="s">
        <v>138</v>
      </c>
      <c r="C232" s="55" t="s">
        <v>107</v>
      </c>
      <c r="D232" s="55" t="s">
        <v>100</v>
      </c>
      <c r="E232" s="61" t="s">
        <v>461</v>
      </c>
      <c r="F232" s="60"/>
      <c r="G232" s="34"/>
      <c r="H232" s="34"/>
      <c r="I232" s="34"/>
      <c r="J232" s="34"/>
      <c r="K232" s="34"/>
      <c r="L232" s="34"/>
      <c r="M232" s="34"/>
      <c r="N232" s="34"/>
      <c r="O232" s="34"/>
      <c r="P232" s="34">
        <f t="shared" si="90"/>
        <v>0</v>
      </c>
      <c r="Q232" s="34">
        <f t="shared" si="91"/>
        <v>0</v>
      </c>
      <c r="R232" s="34">
        <f t="shared" si="92"/>
        <v>0</v>
      </c>
      <c r="S232" s="34"/>
      <c r="T232" s="34"/>
      <c r="U232" s="34"/>
      <c r="V232" s="34"/>
      <c r="W232" s="34"/>
      <c r="X232" s="34"/>
      <c r="Y232" s="26"/>
    </row>
    <row r="233" spans="1:25" ht="12.75" customHeight="1" x14ac:dyDescent="0.15">
      <c r="A233" s="23"/>
      <c r="B233" s="25"/>
      <c r="C233" s="25"/>
      <c r="D233" s="60"/>
      <c r="E233" s="61" t="s">
        <v>333</v>
      </c>
      <c r="F233" s="60"/>
      <c r="G233" s="34"/>
      <c r="H233" s="34"/>
      <c r="I233" s="34"/>
      <c r="J233" s="34"/>
      <c r="K233" s="34"/>
      <c r="L233" s="34"/>
      <c r="M233" s="34"/>
      <c r="N233" s="34"/>
      <c r="O233" s="34"/>
      <c r="P233" s="34">
        <f t="shared" si="90"/>
        <v>0</v>
      </c>
      <c r="Q233" s="34">
        <f t="shared" si="91"/>
        <v>0</v>
      </c>
      <c r="R233" s="34">
        <f t="shared" si="92"/>
        <v>0</v>
      </c>
      <c r="S233" s="34"/>
      <c r="T233" s="34"/>
      <c r="U233" s="34"/>
      <c r="V233" s="34"/>
      <c r="W233" s="34"/>
      <c r="X233" s="34"/>
      <c r="Y233" s="26"/>
    </row>
    <row r="234" spans="1:25" s="22" customFormat="1" ht="19.5" customHeight="1" x14ac:dyDescent="0.15">
      <c r="A234" s="23"/>
      <c r="B234" s="25"/>
      <c r="C234" s="25"/>
      <c r="D234" s="60"/>
      <c r="E234" s="61" t="s">
        <v>270</v>
      </c>
      <c r="F234" s="55" t="s">
        <v>210</v>
      </c>
      <c r="G234" s="34"/>
      <c r="H234" s="34"/>
      <c r="I234" s="34"/>
      <c r="J234" s="34"/>
      <c r="K234" s="34"/>
      <c r="L234" s="34"/>
      <c r="M234" s="34"/>
      <c r="N234" s="34"/>
      <c r="O234" s="34"/>
      <c r="P234" s="34">
        <f t="shared" si="90"/>
        <v>0</v>
      </c>
      <c r="Q234" s="34">
        <f t="shared" si="91"/>
        <v>0</v>
      </c>
      <c r="R234" s="34">
        <f t="shared" si="92"/>
        <v>0</v>
      </c>
      <c r="S234" s="34"/>
      <c r="T234" s="34"/>
      <c r="U234" s="34"/>
      <c r="V234" s="34"/>
      <c r="W234" s="34"/>
      <c r="X234" s="34"/>
      <c r="Y234" s="21"/>
    </row>
    <row r="235" spans="1:25" ht="12.75" customHeight="1" x14ac:dyDescent="0.15">
      <c r="A235" s="28" t="s">
        <v>142</v>
      </c>
      <c r="B235" s="30" t="s">
        <v>143</v>
      </c>
      <c r="C235" s="30" t="s">
        <v>98</v>
      </c>
      <c r="D235" s="63" t="s">
        <v>98</v>
      </c>
      <c r="E235" s="58" t="s">
        <v>446</v>
      </c>
      <c r="F235" s="64"/>
      <c r="G235" s="64">
        <f>SUM(G237+G250+G272)</f>
        <v>59814.600000000006</v>
      </c>
      <c r="H235" s="64">
        <f>SUM(H237+H250+H272)</f>
        <v>59814.600000000006</v>
      </c>
      <c r="I235" s="64">
        <f t="shared" ref="I235" si="93">SUM(I237+I250)</f>
        <v>0</v>
      </c>
      <c r="J235" s="64">
        <f t="shared" ref="J235:L235" si="94">SUM(J237+J250)</f>
        <v>60000</v>
      </c>
      <c r="K235" s="64">
        <f t="shared" si="94"/>
        <v>59500</v>
      </c>
      <c r="L235" s="64">
        <f t="shared" si="94"/>
        <v>500</v>
      </c>
      <c r="M235" s="64">
        <f t="shared" ref="M235:O235" si="95">SUM(M237+M250)</f>
        <v>83668</v>
      </c>
      <c r="N235" s="64">
        <f t="shared" si="95"/>
        <v>82200</v>
      </c>
      <c r="O235" s="64">
        <f t="shared" si="95"/>
        <v>1468</v>
      </c>
      <c r="P235" s="34">
        <f t="shared" si="90"/>
        <v>23668</v>
      </c>
      <c r="Q235" s="34">
        <f t="shared" si="91"/>
        <v>22700</v>
      </c>
      <c r="R235" s="34">
        <f t="shared" si="92"/>
        <v>968</v>
      </c>
      <c r="S235" s="64">
        <f t="shared" ref="S235:X235" si="96">SUM(S237+S250)</f>
        <v>96800</v>
      </c>
      <c r="T235" s="64">
        <f t="shared" si="96"/>
        <v>96300</v>
      </c>
      <c r="U235" s="64">
        <f t="shared" si="96"/>
        <v>500</v>
      </c>
      <c r="V235" s="64">
        <f t="shared" si="96"/>
        <v>111000</v>
      </c>
      <c r="W235" s="64">
        <f t="shared" si="96"/>
        <v>110500</v>
      </c>
      <c r="X235" s="64">
        <f t="shared" si="96"/>
        <v>0</v>
      </c>
      <c r="Y235" s="26"/>
    </row>
    <row r="236" spans="1:25" s="22" customFormat="1" ht="16.5" customHeight="1" x14ac:dyDescent="0.15">
      <c r="A236" s="23"/>
      <c r="B236" s="25"/>
      <c r="C236" s="25"/>
      <c r="D236" s="60"/>
      <c r="E236" s="61" t="s">
        <v>333</v>
      </c>
      <c r="F236" s="60"/>
      <c r="G236" s="34"/>
      <c r="H236" s="34"/>
      <c r="I236" s="34"/>
      <c r="J236" s="34"/>
      <c r="K236" s="34"/>
      <c r="L236" s="34"/>
      <c r="M236" s="34"/>
      <c r="N236" s="34"/>
      <c r="O236" s="34"/>
      <c r="P236" s="34">
        <f t="shared" ref="P236:P266" si="97">M236-J236</f>
        <v>0</v>
      </c>
      <c r="Q236" s="34">
        <f t="shared" ref="Q236:Q266" si="98">N236-K236</f>
        <v>0</v>
      </c>
      <c r="R236" s="34">
        <f t="shared" ref="R236:R266" si="99">O236-L236</f>
        <v>0</v>
      </c>
      <c r="S236" s="34"/>
      <c r="T236" s="34"/>
      <c r="U236" s="34"/>
      <c r="V236" s="34"/>
      <c r="W236" s="34"/>
      <c r="X236" s="34"/>
      <c r="Y236" s="21"/>
    </row>
    <row r="237" spans="1:25" ht="12.75" customHeight="1" x14ac:dyDescent="0.15">
      <c r="A237" s="28" t="s">
        <v>144</v>
      </c>
      <c r="B237" s="30" t="s">
        <v>143</v>
      </c>
      <c r="C237" s="30" t="s">
        <v>100</v>
      </c>
      <c r="D237" s="63" t="s">
        <v>98</v>
      </c>
      <c r="E237" s="58" t="s">
        <v>462</v>
      </c>
      <c r="F237" s="64"/>
      <c r="G237" s="64">
        <f t="shared" ref="G237:I237" si="100">SUM(G241:G249)</f>
        <v>385</v>
      </c>
      <c r="H237" s="64">
        <f t="shared" si="100"/>
        <v>385</v>
      </c>
      <c r="I237" s="64">
        <f t="shared" si="100"/>
        <v>0</v>
      </c>
      <c r="J237" s="64">
        <f t="shared" ref="J237:L237" si="101">SUM(J241:J249)</f>
        <v>4300</v>
      </c>
      <c r="K237" s="64">
        <f t="shared" si="101"/>
        <v>3800</v>
      </c>
      <c r="L237" s="64">
        <f t="shared" si="101"/>
        <v>500</v>
      </c>
      <c r="M237" s="64">
        <f t="shared" ref="M237:O237" si="102">SUM(M241:M249)</f>
        <v>5268</v>
      </c>
      <c r="N237" s="64">
        <f t="shared" si="102"/>
        <v>3800</v>
      </c>
      <c r="O237" s="64">
        <f t="shared" si="102"/>
        <v>1468</v>
      </c>
      <c r="P237" s="34">
        <f t="shared" si="97"/>
        <v>968</v>
      </c>
      <c r="Q237" s="34">
        <f t="shared" si="98"/>
        <v>0</v>
      </c>
      <c r="R237" s="34">
        <f t="shared" si="99"/>
        <v>968</v>
      </c>
      <c r="S237" s="64">
        <f t="shared" ref="S237:X237" si="103">SUM(S241:S249)</f>
        <v>5300</v>
      </c>
      <c r="T237" s="64">
        <f t="shared" si="103"/>
        <v>4800</v>
      </c>
      <c r="U237" s="64">
        <f t="shared" si="103"/>
        <v>500</v>
      </c>
      <c r="V237" s="64">
        <f t="shared" si="103"/>
        <v>6400</v>
      </c>
      <c r="W237" s="64">
        <f t="shared" si="103"/>
        <v>5900</v>
      </c>
      <c r="X237" s="64">
        <f t="shared" si="103"/>
        <v>0</v>
      </c>
      <c r="Y237" s="26"/>
    </row>
    <row r="238" spans="1:25" s="22" customFormat="1" ht="17.25" customHeight="1" x14ac:dyDescent="0.15">
      <c r="A238" s="23"/>
      <c r="B238" s="25"/>
      <c r="C238" s="25"/>
      <c r="D238" s="60"/>
      <c r="E238" s="61" t="s">
        <v>415</v>
      </c>
      <c r="F238" s="60"/>
      <c r="G238" s="34"/>
      <c r="H238" s="34"/>
      <c r="I238" s="34"/>
      <c r="J238" s="34"/>
      <c r="K238" s="34"/>
      <c r="L238" s="34"/>
      <c r="M238" s="34"/>
      <c r="N238" s="34"/>
      <c r="O238" s="34"/>
      <c r="P238" s="34">
        <f t="shared" si="97"/>
        <v>0</v>
      </c>
      <c r="Q238" s="34">
        <f t="shared" si="98"/>
        <v>0</v>
      </c>
      <c r="R238" s="34">
        <f t="shared" si="99"/>
        <v>0</v>
      </c>
      <c r="S238" s="34"/>
      <c r="T238" s="34"/>
      <c r="U238" s="34"/>
      <c r="V238" s="34"/>
      <c r="W238" s="34"/>
      <c r="X238" s="34"/>
      <c r="Y238" s="21"/>
    </row>
    <row r="239" spans="1:25" ht="12.75" customHeight="1" x14ac:dyDescent="0.15">
      <c r="A239" s="68" t="s">
        <v>145</v>
      </c>
      <c r="B239" s="55" t="s">
        <v>143</v>
      </c>
      <c r="C239" s="55" t="s">
        <v>100</v>
      </c>
      <c r="D239" s="55" t="s">
        <v>100</v>
      </c>
      <c r="E239" s="61" t="s">
        <v>462</v>
      </c>
      <c r="F239" s="60"/>
      <c r="G239" s="60">
        <f t="shared" ref="G239:I239" si="104">SUM(G241:G249)</f>
        <v>385</v>
      </c>
      <c r="H239" s="60">
        <f t="shared" si="104"/>
        <v>385</v>
      </c>
      <c r="I239" s="60">
        <f t="shared" si="104"/>
        <v>0</v>
      </c>
      <c r="J239" s="60">
        <f t="shared" ref="J239:L239" si="105">SUM(J241:J249)</f>
        <v>4300</v>
      </c>
      <c r="K239" s="60">
        <f t="shared" si="105"/>
        <v>3800</v>
      </c>
      <c r="L239" s="60">
        <f t="shared" si="105"/>
        <v>500</v>
      </c>
      <c r="M239" s="60">
        <f t="shared" ref="M239:O239" si="106">SUM(M241:M249)</f>
        <v>5268</v>
      </c>
      <c r="N239" s="60">
        <f t="shared" si="106"/>
        <v>3800</v>
      </c>
      <c r="O239" s="60">
        <f t="shared" si="106"/>
        <v>1468</v>
      </c>
      <c r="P239" s="34">
        <f t="shared" si="97"/>
        <v>968</v>
      </c>
      <c r="Q239" s="34">
        <f t="shared" si="98"/>
        <v>0</v>
      </c>
      <c r="R239" s="34">
        <f t="shared" si="99"/>
        <v>968</v>
      </c>
      <c r="S239" s="60">
        <f t="shared" ref="S239:X239" si="107">SUM(S241:S249)</f>
        <v>5300</v>
      </c>
      <c r="T239" s="60">
        <f t="shared" si="107"/>
        <v>4800</v>
      </c>
      <c r="U239" s="60">
        <f t="shared" si="107"/>
        <v>500</v>
      </c>
      <c r="V239" s="60">
        <f t="shared" si="107"/>
        <v>6400</v>
      </c>
      <c r="W239" s="60">
        <f t="shared" si="107"/>
        <v>5900</v>
      </c>
      <c r="X239" s="60">
        <f t="shared" si="107"/>
        <v>0</v>
      </c>
      <c r="Y239" s="26"/>
    </row>
    <row r="240" spans="1:25" s="22" customFormat="1" ht="20.25" customHeight="1" x14ac:dyDescent="0.15">
      <c r="A240" s="68"/>
      <c r="B240" s="55"/>
      <c r="C240" s="55"/>
      <c r="D240" s="55"/>
      <c r="E240" s="61" t="s">
        <v>333</v>
      </c>
      <c r="F240" s="60"/>
      <c r="G240" s="34"/>
      <c r="H240" s="34"/>
      <c r="I240" s="34"/>
      <c r="J240" s="34"/>
      <c r="K240" s="34"/>
      <c r="L240" s="34"/>
      <c r="M240" s="34"/>
      <c r="N240" s="34"/>
      <c r="O240" s="34"/>
      <c r="P240" s="34">
        <f t="shared" si="97"/>
        <v>0</v>
      </c>
      <c r="Q240" s="34">
        <f t="shared" si="98"/>
        <v>0</v>
      </c>
      <c r="R240" s="34">
        <f t="shared" si="99"/>
        <v>0</v>
      </c>
      <c r="S240" s="34"/>
      <c r="T240" s="34"/>
      <c r="U240" s="34"/>
      <c r="V240" s="34"/>
      <c r="W240" s="34"/>
      <c r="X240" s="34"/>
      <c r="Y240" s="21"/>
    </row>
    <row r="241" spans="1:25" ht="12.75" customHeight="1" x14ac:dyDescent="0.15">
      <c r="A241" s="68"/>
      <c r="B241" s="55"/>
      <c r="C241" s="55"/>
      <c r="D241" s="55"/>
      <c r="E241" s="61" t="s">
        <v>251</v>
      </c>
      <c r="F241" s="60" t="s">
        <v>183</v>
      </c>
      <c r="G241" s="34"/>
      <c r="H241" s="34"/>
      <c r="I241" s="34"/>
      <c r="J241" s="34"/>
      <c r="K241" s="34"/>
      <c r="L241" s="34"/>
      <c r="M241" s="34"/>
      <c r="N241" s="34"/>
      <c r="O241" s="34"/>
      <c r="P241" s="34">
        <f t="shared" si="97"/>
        <v>0</v>
      </c>
      <c r="Q241" s="34">
        <f t="shared" si="98"/>
        <v>0</v>
      </c>
      <c r="R241" s="34">
        <f t="shared" si="99"/>
        <v>0</v>
      </c>
      <c r="S241" s="34"/>
      <c r="T241" s="34"/>
      <c r="U241" s="34"/>
      <c r="V241" s="34"/>
      <c r="W241" s="34"/>
      <c r="X241" s="34"/>
      <c r="Y241" s="26"/>
    </row>
    <row r="242" spans="1:25" ht="12.75" customHeight="1" x14ac:dyDescent="0.15">
      <c r="A242" s="68"/>
      <c r="B242" s="55"/>
      <c r="C242" s="55"/>
      <c r="D242" s="55"/>
      <c r="E242" s="61" t="s">
        <v>280</v>
      </c>
      <c r="F242" s="60" t="s">
        <v>190</v>
      </c>
      <c r="G242" s="34"/>
      <c r="H242" s="34"/>
      <c r="I242" s="34"/>
      <c r="J242" s="34"/>
      <c r="K242" s="34"/>
      <c r="L242" s="34"/>
      <c r="M242" s="34"/>
      <c r="N242" s="34"/>
      <c r="O242" s="34"/>
      <c r="P242" s="34">
        <f t="shared" si="97"/>
        <v>0</v>
      </c>
      <c r="Q242" s="34">
        <f t="shared" si="98"/>
        <v>0</v>
      </c>
      <c r="R242" s="34">
        <f t="shared" si="99"/>
        <v>0</v>
      </c>
      <c r="S242" s="34"/>
      <c r="T242" s="34"/>
      <c r="U242" s="34"/>
      <c r="V242" s="34"/>
      <c r="W242" s="34"/>
      <c r="X242" s="34"/>
      <c r="Y242" s="26"/>
    </row>
    <row r="243" spans="1:25" ht="12.75" customHeight="1" x14ac:dyDescent="0.15">
      <c r="A243" s="68"/>
      <c r="B243" s="55"/>
      <c r="C243" s="55"/>
      <c r="D243" s="55"/>
      <c r="E243" s="61" t="s">
        <v>256</v>
      </c>
      <c r="F243" s="60" t="s">
        <v>191</v>
      </c>
      <c r="G243" s="34"/>
      <c r="H243" s="34"/>
      <c r="I243" s="34">
        <v>0</v>
      </c>
      <c r="J243" s="34">
        <v>1500</v>
      </c>
      <c r="K243" s="34">
        <v>1500</v>
      </c>
      <c r="L243" s="34">
        <v>0</v>
      </c>
      <c r="M243" s="34">
        <v>1500</v>
      </c>
      <c r="N243" s="34">
        <v>1500</v>
      </c>
      <c r="O243" s="34">
        <v>0</v>
      </c>
      <c r="P243" s="34">
        <f t="shared" si="97"/>
        <v>0</v>
      </c>
      <c r="Q243" s="34">
        <f t="shared" si="98"/>
        <v>0</v>
      </c>
      <c r="R243" s="34">
        <f t="shared" si="99"/>
        <v>0</v>
      </c>
      <c r="S243" s="34">
        <v>2000</v>
      </c>
      <c r="T243" s="34">
        <v>2000</v>
      </c>
      <c r="U243" s="34">
        <v>0</v>
      </c>
      <c r="V243" s="34">
        <v>2500</v>
      </c>
      <c r="W243" s="34">
        <v>2500</v>
      </c>
      <c r="X243" s="34">
        <v>0</v>
      </c>
      <c r="Y243" s="26"/>
    </row>
    <row r="244" spans="1:25" s="22" customFormat="1" ht="17.25" customHeight="1" x14ac:dyDescent="0.15">
      <c r="A244" s="68"/>
      <c r="B244" s="55"/>
      <c r="C244" s="55"/>
      <c r="D244" s="55"/>
      <c r="E244" s="61" t="s">
        <v>259</v>
      </c>
      <c r="F244" s="60" t="s">
        <v>195</v>
      </c>
      <c r="G244" s="34"/>
      <c r="H244" s="34"/>
      <c r="I244" s="34"/>
      <c r="J244" s="34">
        <v>500</v>
      </c>
      <c r="K244" s="34">
        <v>500</v>
      </c>
      <c r="L244" s="34"/>
      <c r="M244" s="34">
        <v>500</v>
      </c>
      <c r="N244" s="34">
        <v>500</v>
      </c>
      <c r="O244" s="34"/>
      <c r="P244" s="34">
        <f t="shared" si="97"/>
        <v>0</v>
      </c>
      <c r="Q244" s="34">
        <f t="shared" si="98"/>
        <v>0</v>
      </c>
      <c r="R244" s="34">
        <f t="shared" si="99"/>
        <v>0</v>
      </c>
      <c r="S244" s="34">
        <v>500</v>
      </c>
      <c r="T244" s="34">
        <v>500</v>
      </c>
      <c r="U244" s="34"/>
      <c r="V244" s="34">
        <v>500</v>
      </c>
      <c r="W244" s="34">
        <v>500</v>
      </c>
      <c r="X244" s="34"/>
      <c r="Y244" s="21"/>
    </row>
    <row r="245" spans="1:25" ht="12.75" customHeight="1" x14ac:dyDescent="0.15">
      <c r="A245" s="68"/>
      <c r="B245" s="55"/>
      <c r="C245" s="55"/>
      <c r="D245" s="55"/>
      <c r="E245" s="61" t="s">
        <v>260</v>
      </c>
      <c r="F245" s="60" t="s">
        <v>196</v>
      </c>
      <c r="G245" s="34"/>
      <c r="H245" s="34"/>
      <c r="I245" s="34"/>
      <c r="J245" s="34"/>
      <c r="K245" s="34"/>
      <c r="L245" s="34"/>
      <c r="M245" s="34"/>
      <c r="N245" s="34"/>
      <c r="O245" s="34"/>
      <c r="P245" s="34">
        <f t="shared" si="97"/>
        <v>0</v>
      </c>
      <c r="Q245" s="34">
        <f t="shared" si="98"/>
        <v>0</v>
      </c>
      <c r="R245" s="34">
        <f t="shared" si="99"/>
        <v>0</v>
      </c>
      <c r="S245" s="34"/>
      <c r="T245" s="34"/>
      <c r="U245" s="34"/>
      <c r="V245" s="34"/>
      <c r="W245" s="34"/>
      <c r="X245" s="34"/>
      <c r="Y245" s="26"/>
    </row>
    <row r="246" spans="1:25" ht="12.75" customHeight="1" x14ac:dyDescent="0.15">
      <c r="A246" s="68"/>
      <c r="B246" s="55"/>
      <c r="C246" s="55"/>
      <c r="D246" s="55"/>
      <c r="E246" s="61" t="s">
        <v>263</v>
      </c>
      <c r="F246" s="60" t="s">
        <v>197</v>
      </c>
      <c r="G246" s="34"/>
      <c r="H246" s="34"/>
      <c r="I246" s="34"/>
      <c r="J246" s="34"/>
      <c r="K246" s="34"/>
      <c r="L246" s="34"/>
      <c r="M246" s="34"/>
      <c r="N246" s="34"/>
      <c r="O246" s="34"/>
      <c r="P246" s="34">
        <f t="shared" si="97"/>
        <v>0</v>
      </c>
      <c r="Q246" s="34">
        <f t="shared" si="98"/>
        <v>0</v>
      </c>
      <c r="R246" s="34">
        <f t="shared" si="99"/>
        <v>0</v>
      </c>
      <c r="S246" s="34"/>
      <c r="T246" s="34"/>
      <c r="U246" s="34"/>
      <c r="V246" s="34"/>
      <c r="W246" s="34"/>
      <c r="X246" s="34"/>
      <c r="Y246" s="26"/>
    </row>
    <row r="247" spans="1:25" ht="12.75" customHeight="1" x14ac:dyDescent="0.15">
      <c r="A247" s="68"/>
      <c r="B247" s="55"/>
      <c r="C247" s="55"/>
      <c r="D247" s="55"/>
      <c r="E247" s="61" t="s">
        <v>264</v>
      </c>
      <c r="F247" s="60" t="s">
        <v>198</v>
      </c>
      <c r="G247" s="34"/>
      <c r="H247" s="34"/>
      <c r="I247" s="34">
        <v>0</v>
      </c>
      <c r="J247" s="34">
        <v>1000</v>
      </c>
      <c r="K247" s="34">
        <v>1000</v>
      </c>
      <c r="L247" s="34">
        <v>0</v>
      </c>
      <c r="M247" s="34">
        <v>1000</v>
      </c>
      <c r="N247" s="34">
        <v>1000</v>
      </c>
      <c r="O247" s="34">
        <v>0</v>
      </c>
      <c r="P247" s="34">
        <f t="shared" si="97"/>
        <v>0</v>
      </c>
      <c r="Q247" s="34">
        <f t="shared" si="98"/>
        <v>0</v>
      </c>
      <c r="R247" s="34">
        <f t="shared" si="99"/>
        <v>0</v>
      </c>
      <c r="S247" s="34">
        <v>1500</v>
      </c>
      <c r="T247" s="34">
        <v>1500</v>
      </c>
      <c r="U247" s="34">
        <v>0</v>
      </c>
      <c r="V247" s="34">
        <v>2000</v>
      </c>
      <c r="W247" s="34">
        <v>2000</v>
      </c>
      <c r="X247" s="34">
        <v>0</v>
      </c>
      <c r="Y247" s="26"/>
    </row>
    <row r="248" spans="1:25" s="22" customFormat="1" ht="27" customHeight="1" x14ac:dyDescent="0.15">
      <c r="A248" s="68"/>
      <c r="B248" s="55"/>
      <c r="C248" s="55"/>
      <c r="D248" s="55"/>
      <c r="E248" s="61" t="s">
        <v>296</v>
      </c>
      <c r="F248" s="60" t="s">
        <v>297</v>
      </c>
      <c r="G248" s="34">
        <v>385</v>
      </c>
      <c r="H248" s="34">
        <v>385</v>
      </c>
      <c r="I248" s="34">
        <v>0</v>
      </c>
      <c r="J248" s="34">
        <v>800</v>
      </c>
      <c r="K248" s="34">
        <v>800</v>
      </c>
      <c r="L248" s="34">
        <v>0</v>
      </c>
      <c r="M248" s="34">
        <v>800</v>
      </c>
      <c r="N248" s="34">
        <v>800</v>
      </c>
      <c r="O248" s="34">
        <v>0</v>
      </c>
      <c r="P248" s="34">
        <f t="shared" si="97"/>
        <v>0</v>
      </c>
      <c r="Q248" s="34">
        <f t="shared" si="98"/>
        <v>0</v>
      </c>
      <c r="R248" s="34">
        <f t="shared" si="99"/>
        <v>0</v>
      </c>
      <c r="S248" s="34">
        <v>800</v>
      </c>
      <c r="T248" s="34">
        <v>800</v>
      </c>
      <c r="U248" s="34">
        <v>0</v>
      </c>
      <c r="V248" s="34">
        <v>900</v>
      </c>
      <c r="W248" s="34">
        <v>900</v>
      </c>
      <c r="X248" s="34">
        <v>0</v>
      </c>
      <c r="Y248" s="21"/>
    </row>
    <row r="249" spans="1:25" ht="12.75" customHeight="1" x14ac:dyDescent="0.15">
      <c r="A249" s="68"/>
      <c r="B249" s="55"/>
      <c r="C249" s="55"/>
      <c r="D249" s="55"/>
      <c r="E249" s="61" t="s">
        <v>271</v>
      </c>
      <c r="F249" s="60" t="s">
        <v>212</v>
      </c>
      <c r="G249" s="34"/>
      <c r="H249" s="34"/>
      <c r="I249" s="34"/>
      <c r="J249" s="34">
        <v>500</v>
      </c>
      <c r="K249" s="34"/>
      <c r="L249" s="34">
        <v>500</v>
      </c>
      <c r="M249" s="34">
        <f>SUM(O249)</f>
        <v>1468</v>
      </c>
      <c r="N249" s="34"/>
      <c r="O249" s="34">
        <v>1468</v>
      </c>
      <c r="P249" s="34">
        <f t="shared" si="97"/>
        <v>968</v>
      </c>
      <c r="Q249" s="34">
        <f t="shared" si="98"/>
        <v>0</v>
      </c>
      <c r="R249" s="34">
        <f t="shared" si="99"/>
        <v>968</v>
      </c>
      <c r="S249" s="34">
        <v>500</v>
      </c>
      <c r="T249" s="34"/>
      <c r="U249" s="34">
        <v>500</v>
      </c>
      <c r="V249" s="34">
        <v>500</v>
      </c>
      <c r="W249" s="34"/>
      <c r="X249" s="34"/>
      <c r="Y249" s="26"/>
    </row>
    <row r="250" spans="1:25" ht="12.75" customHeight="1" x14ac:dyDescent="0.15">
      <c r="A250" s="28" t="s">
        <v>146</v>
      </c>
      <c r="B250" s="30" t="s">
        <v>143</v>
      </c>
      <c r="C250" s="30" t="s">
        <v>112</v>
      </c>
      <c r="D250" s="63" t="s">
        <v>98</v>
      </c>
      <c r="E250" s="58" t="s">
        <v>463</v>
      </c>
      <c r="F250" s="64"/>
      <c r="G250" s="64">
        <f>SUM(G252+G257)</f>
        <v>36823.600000000006</v>
      </c>
      <c r="H250" s="64">
        <f>SUM(H252+H257)</f>
        <v>36823.600000000006</v>
      </c>
      <c r="I250" s="64">
        <f t="shared" ref="I250" si="108">SUM(I252+I257+I272)</f>
        <v>0</v>
      </c>
      <c r="J250" s="64">
        <f t="shared" ref="J250:L250" si="109">SUM(J252+J257+J272)</f>
        <v>55700</v>
      </c>
      <c r="K250" s="64">
        <f>SUM(K252+K257+K272)</f>
        <v>55700</v>
      </c>
      <c r="L250" s="64">
        <f t="shared" si="109"/>
        <v>0</v>
      </c>
      <c r="M250" s="64">
        <f t="shared" ref="M250" si="110">SUM(M252+M257+M272)</f>
        <v>78400</v>
      </c>
      <c r="N250" s="64">
        <f>SUM(N252+N257+N272)</f>
        <v>78400</v>
      </c>
      <c r="O250" s="64">
        <f t="shared" ref="O250" si="111">SUM(O252+O257+O272)</f>
        <v>0</v>
      </c>
      <c r="P250" s="34">
        <f t="shared" si="97"/>
        <v>22700</v>
      </c>
      <c r="Q250" s="34">
        <f t="shared" si="98"/>
        <v>22700</v>
      </c>
      <c r="R250" s="34">
        <f t="shared" si="99"/>
        <v>0</v>
      </c>
      <c r="S250" s="64">
        <f t="shared" ref="S250" si="112">SUM(S252+S257+S272)</f>
        <v>91500</v>
      </c>
      <c r="T250" s="64">
        <f>SUM(T252+T257+T272)</f>
        <v>91500</v>
      </c>
      <c r="U250" s="64">
        <f t="shared" ref="U250:V250" si="113">SUM(U252+U257+U272)</f>
        <v>0</v>
      </c>
      <c r="V250" s="64">
        <f t="shared" si="113"/>
        <v>104600</v>
      </c>
      <c r="W250" s="64">
        <f>SUM(W252+W257+W272)</f>
        <v>104600</v>
      </c>
      <c r="X250" s="64">
        <f t="shared" ref="X250" si="114">SUM(X252+X257+X272)</f>
        <v>0</v>
      </c>
      <c r="Y250" s="26"/>
    </row>
    <row r="251" spans="1:25" s="22" customFormat="1" ht="19.5" customHeight="1" x14ac:dyDescent="0.15">
      <c r="A251" s="23"/>
      <c r="B251" s="25"/>
      <c r="C251" s="25"/>
      <c r="D251" s="60"/>
      <c r="E251" s="61" t="s">
        <v>415</v>
      </c>
      <c r="F251" s="60"/>
      <c r="G251" s="34"/>
      <c r="H251" s="34"/>
      <c r="I251" s="34"/>
      <c r="J251" s="34"/>
      <c r="K251" s="34"/>
      <c r="L251" s="34"/>
      <c r="M251" s="34"/>
      <c r="N251" s="34"/>
      <c r="O251" s="34"/>
      <c r="P251" s="34">
        <f t="shared" si="97"/>
        <v>0</v>
      </c>
      <c r="Q251" s="34">
        <f t="shared" si="98"/>
        <v>0</v>
      </c>
      <c r="R251" s="34">
        <f t="shared" si="99"/>
        <v>0</v>
      </c>
      <c r="S251" s="34"/>
      <c r="T251" s="34"/>
      <c r="U251" s="34"/>
      <c r="V251" s="34"/>
      <c r="W251" s="34"/>
      <c r="X251" s="34"/>
      <c r="Y251" s="21"/>
    </row>
    <row r="252" spans="1:25" ht="12.75" customHeight="1" x14ac:dyDescent="0.15">
      <c r="A252" s="68" t="s">
        <v>147</v>
      </c>
      <c r="B252" s="55" t="s">
        <v>143</v>
      </c>
      <c r="C252" s="55" t="s">
        <v>112</v>
      </c>
      <c r="D252" s="55" t="s">
        <v>100</v>
      </c>
      <c r="E252" s="61" t="s">
        <v>438</v>
      </c>
      <c r="F252" s="60"/>
      <c r="G252" s="60">
        <f t="shared" ref="G252:I252" si="115">SUM(G255:G256)</f>
        <v>11566.2</v>
      </c>
      <c r="H252" s="60">
        <f t="shared" si="115"/>
        <v>11566.2</v>
      </c>
      <c r="I252" s="60">
        <f t="shared" si="115"/>
        <v>0</v>
      </c>
      <c r="J252" s="60">
        <f t="shared" ref="J252:L252" si="116">SUM(J255:J256)</f>
        <v>12400</v>
      </c>
      <c r="K252" s="60">
        <f t="shared" si="116"/>
        <v>12400</v>
      </c>
      <c r="L252" s="60">
        <f t="shared" si="116"/>
        <v>0</v>
      </c>
      <c r="M252" s="60">
        <f t="shared" ref="M252:O252" si="117">SUM(M255:M256)</f>
        <v>13400</v>
      </c>
      <c r="N252" s="60">
        <f t="shared" si="117"/>
        <v>13400</v>
      </c>
      <c r="O252" s="60">
        <f t="shared" si="117"/>
        <v>0</v>
      </c>
      <c r="P252" s="34">
        <f t="shared" si="97"/>
        <v>1000</v>
      </c>
      <c r="Q252" s="34">
        <f t="shared" si="98"/>
        <v>1000</v>
      </c>
      <c r="R252" s="34">
        <f t="shared" si="99"/>
        <v>0</v>
      </c>
      <c r="S252" s="60">
        <f t="shared" ref="S252:X252" si="118">SUM(S255:S256)</f>
        <v>14500</v>
      </c>
      <c r="T252" s="60">
        <f t="shared" si="118"/>
        <v>14500</v>
      </c>
      <c r="U252" s="60">
        <f t="shared" si="118"/>
        <v>0</v>
      </c>
      <c r="V252" s="60">
        <f t="shared" si="118"/>
        <v>15600</v>
      </c>
      <c r="W252" s="60">
        <f t="shared" si="118"/>
        <v>15600</v>
      </c>
      <c r="X252" s="60">
        <f t="shared" si="118"/>
        <v>0</v>
      </c>
      <c r="Y252" s="26"/>
    </row>
    <row r="253" spans="1:25" s="22" customFormat="1" ht="12" customHeight="1" x14ac:dyDescent="0.15">
      <c r="A253" s="23"/>
      <c r="B253" s="25"/>
      <c r="C253" s="25"/>
      <c r="D253" s="60"/>
      <c r="E253" s="61" t="s">
        <v>333</v>
      </c>
      <c r="F253" s="60"/>
      <c r="G253" s="34"/>
      <c r="H253" s="34"/>
      <c r="I253" s="34"/>
      <c r="J253" s="34"/>
      <c r="K253" s="34"/>
      <c r="L253" s="34"/>
      <c r="M253" s="34"/>
      <c r="N253" s="34"/>
      <c r="O253" s="34"/>
      <c r="P253" s="34">
        <f t="shared" si="97"/>
        <v>0</v>
      </c>
      <c r="Q253" s="34">
        <f t="shared" si="98"/>
        <v>0</v>
      </c>
      <c r="R253" s="34">
        <f t="shared" si="99"/>
        <v>0</v>
      </c>
      <c r="S253" s="34"/>
      <c r="T253" s="34"/>
      <c r="U253" s="34"/>
      <c r="V253" s="34"/>
      <c r="W253" s="34"/>
      <c r="X253" s="34"/>
      <c r="Y253" s="21"/>
    </row>
    <row r="254" spans="1:25" ht="12.75" customHeight="1" x14ac:dyDescent="0.15">
      <c r="A254" s="28"/>
      <c r="B254" s="30"/>
      <c r="C254" s="30"/>
      <c r="D254" s="63"/>
      <c r="E254" s="58" t="s">
        <v>464</v>
      </c>
      <c r="F254" s="64"/>
      <c r="G254" s="34"/>
      <c r="H254" s="34"/>
      <c r="I254" s="34"/>
      <c r="J254" s="34"/>
      <c r="K254" s="34"/>
      <c r="L254" s="34"/>
      <c r="M254" s="34"/>
      <c r="N254" s="34"/>
      <c r="O254" s="34"/>
      <c r="P254" s="34">
        <f t="shared" si="97"/>
        <v>0</v>
      </c>
      <c r="Q254" s="34">
        <f t="shared" si="98"/>
        <v>0</v>
      </c>
      <c r="R254" s="34">
        <f t="shared" si="99"/>
        <v>0</v>
      </c>
      <c r="S254" s="34"/>
      <c r="T254" s="34"/>
      <c r="U254" s="34"/>
      <c r="V254" s="34"/>
      <c r="W254" s="34"/>
      <c r="X254" s="34"/>
      <c r="Y254" s="26"/>
    </row>
    <row r="255" spans="1:25" ht="28.5" customHeight="1" x14ac:dyDescent="0.15">
      <c r="A255" s="23"/>
      <c r="B255" s="25"/>
      <c r="C255" s="25"/>
      <c r="D255" s="60"/>
      <c r="E255" s="61" t="s">
        <v>293</v>
      </c>
      <c r="F255" s="55">
        <v>4637</v>
      </c>
      <c r="G255" s="34">
        <f>SUM(H255:I255)</f>
        <v>11566.2</v>
      </c>
      <c r="H255" s="34">
        <v>11566.2</v>
      </c>
      <c r="I255" s="34">
        <v>0</v>
      </c>
      <c r="J255" s="34">
        <f>SUM(K255:L255)</f>
        <v>12100</v>
      </c>
      <c r="K255" s="34">
        <v>12100</v>
      </c>
      <c r="L255" s="34">
        <v>0</v>
      </c>
      <c r="M255" s="34">
        <f>SUM(N255:O255)</f>
        <v>13000</v>
      </c>
      <c r="N255" s="34">
        <v>13000</v>
      </c>
      <c r="O255" s="34">
        <v>0</v>
      </c>
      <c r="P255" s="34">
        <f t="shared" si="97"/>
        <v>900</v>
      </c>
      <c r="Q255" s="34">
        <f t="shared" si="98"/>
        <v>900</v>
      </c>
      <c r="R255" s="34">
        <f t="shared" si="99"/>
        <v>0</v>
      </c>
      <c r="S255" s="34">
        <f>SUM(T255:U255)</f>
        <v>14000</v>
      </c>
      <c r="T255" s="34">
        <v>14000</v>
      </c>
      <c r="U255" s="34">
        <v>0</v>
      </c>
      <c r="V255" s="34">
        <f>SUM(W255:X255)</f>
        <v>15000</v>
      </c>
      <c r="W255" s="34">
        <v>15000</v>
      </c>
      <c r="X255" s="34">
        <v>0</v>
      </c>
      <c r="Y255" s="26"/>
    </row>
    <row r="256" spans="1:25" s="22" customFormat="1" ht="46.5" customHeight="1" x14ac:dyDescent="0.15">
      <c r="A256" s="23"/>
      <c r="B256" s="25"/>
      <c r="C256" s="25"/>
      <c r="D256" s="60"/>
      <c r="E256" s="61" t="s">
        <v>294</v>
      </c>
      <c r="F256" s="55" t="s">
        <v>295</v>
      </c>
      <c r="G256" s="34">
        <f>SUM(H256:I256)</f>
        <v>0</v>
      </c>
      <c r="H256" s="34"/>
      <c r="I256" s="34"/>
      <c r="J256" s="34">
        <f>SUM(K256:L256)</f>
        <v>300</v>
      </c>
      <c r="K256" s="34">
        <v>300</v>
      </c>
      <c r="L256" s="34"/>
      <c r="M256" s="34">
        <f>SUM(N256:O256)</f>
        <v>400</v>
      </c>
      <c r="N256" s="34">
        <v>400</v>
      </c>
      <c r="O256" s="34"/>
      <c r="P256" s="34">
        <f t="shared" si="97"/>
        <v>100</v>
      </c>
      <c r="Q256" s="34">
        <f>N256-K256</f>
        <v>100</v>
      </c>
      <c r="R256" s="34">
        <f>O256-L256</f>
        <v>0</v>
      </c>
      <c r="S256" s="34">
        <f>SUM(T256:U256)</f>
        <v>500</v>
      </c>
      <c r="T256" s="34">
        <v>500</v>
      </c>
      <c r="U256" s="34"/>
      <c r="V256" s="34">
        <f>SUM(W256:X256)</f>
        <v>600</v>
      </c>
      <c r="W256" s="34">
        <v>600</v>
      </c>
      <c r="X256" s="34"/>
      <c r="Y256" s="21"/>
    </row>
    <row r="257" spans="1:25" ht="12.75" customHeight="1" x14ac:dyDescent="0.15">
      <c r="A257" s="68" t="s">
        <v>148</v>
      </c>
      <c r="B257" s="55" t="s">
        <v>143</v>
      </c>
      <c r="C257" s="55" t="s">
        <v>112</v>
      </c>
      <c r="D257" s="55" t="s">
        <v>102</v>
      </c>
      <c r="E257" s="61" t="s">
        <v>465</v>
      </c>
      <c r="F257" s="60"/>
      <c r="G257" s="34">
        <f>SUM(H257)</f>
        <v>25257.4</v>
      </c>
      <c r="H257" s="34">
        <f t="shared" ref="H257:I257" si="119">SUM(H258:H271)</f>
        <v>25257.4</v>
      </c>
      <c r="I257" s="34">
        <f t="shared" si="119"/>
        <v>0</v>
      </c>
      <c r="J257" s="34">
        <f t="shared" ref="J257:L257" si="120">SUM(J258:J271)</f>
        <v>24300</v>
      </c>
      <c r="K257" s="34">
        <f t="shared" si="120"/>
        <v>24300</v>
      </c>
      <c r="L257" s="34">
        <f t="shared" si="120"/>
        <v>0</v>
      </c>
      <c r="M257" s="34">
        <f t="shared" ref="M257:O257" si="121">SUM(M258:M271)</f>
        <v>25000</v>
      </c>
      <c r="N257" s="34">
        <f t="shared" si="121"/>
        <v>25000</v>
      </c>
      <c r="O257" s="34">
        <f t="shared" si="121"/>
        <v>0</v>
      </c>
      <c r="P257" s="34">
        <f t="shared" si="97"/>
        <v>700</v>
      </c>
      <c r="Q257" s="34">
        <f t="shared" si="98"/>
        <v>700</v>
      </c>
      <c r="R257" s="34">
        <f t="shared" si="99"/>
        <v>0</v>
      </c>
      <c r="S257" s="34">
        <f t="shared" ref="S257:X257" si="122">SUM(S258:S271)</f>
        <v>27000</v>
      </c>
      <c r="T257" s="34">
        <f t="shared" si="122"/>
        <v>27000</v>
      </c>
      <c r="U257" s="34">
        <f t="shared" si="122"/>
        <v>0</v>
      </c>
      <c r="V257" s="34">
        <f t="shared" si="122"/>
        <v>29000</v>
      </c>
      <c r="W257" s="34">
        <f t="shared" si="122"/>
        <v>29000</v>
      </c>
      <c r="X257" s="34">
        <f t="shared" si="122"/>
        <v>0</v>
      </c>
      <c r="Y257" s="26"/>
    </row>
    <row r="258" spans="1:25" ht="32.25" customHeight="1" x14ac:dyDescent="0.15">
      <c r="A258" s="23"/>
      <c r="B258" s="25"/>
      <c r="C258" s="25"/>
      <c r="D258" s="60"/>
      <c r="E258" s="61" t="s">
        <v>293</v>
      </c>
      <c r="F258" s="55">
        <v>4637</v>
      </c>
      <c r="G258" s="34">
        <f>SUM(H258)</f>
        <v>25257.4</v>
      </c>
      <c r="H258" s="34">
        <v>25257.4</v>
      </c>
      <c r="I258" s="34">
        <v>0</v>
      </c>
      <c r="J258" s="34">
        <v>24300</v>
      </c>
      <c r="K258" s="34">
        <v>24300</v>
      </c>
      <c r="L258" s="34">
        <v>0</v>
      </c>
      <c r="M258" s="34">
        <f>SUM(N258)</f>
        <v>25000</v>
      </c>
      <c r="N258" s="34">
        <v>25000</v>
      </c>
      <c r="O258" s="34">
        <v>0</v>
      </c>
      <c r="P258" s="34">
        <f t="shared" si="97"/>
        <v>700</v>
      </c>
      <c r="Q258" s="34">
        <f t="shared" si="98"/>
        <v>700</v>
      </c>
      <c r="R258" s="34">
        <f t="shared" si="99"/>
        <v>0</v>
      </c>
      <c r="S258" s="34">
        <v>27000</v>
      </c>
      <c r="T258" s="34">
        <v>27000</v>
      </c>
      <c r="U258" s="34">
        <v>0</v>
      </c>
      <c r="V258" s="34">
        <v>29000</v>
      </c>
      <c r="W258" s="34">
        <v>29000</v>
      </c>
      <c r="X258" s="34">
        <v>0</v>
      </c>
      <c r="Y258" s="26"/>
    </row>
    <row r="259" spans="1:25" ht="39" customHeight="1" x14ac:dyDescent="0.15">
      <c r="A259" s="25"/>
      <c r="B259" s="25"/>
      <c r="C259" s="25"/>
      <c r="D259" s="60"/>
      <c r="E259" s="61" t="s">
        <v>294</v>
      </c>
      <c r="F259" s="55" t="s">
        <v>295</v>
      </c>
      <c r="G259" s="34"/>
      <c r="H259" s="34"/>
      <c r="I259" s="34"/>
      <c r="J259" s="34"/>
      <c r="K259" s="34"/>
      <c r="L259" s="34"/>
      <c r="M259" s="34"/>
      <c r="N259" s="34"/>
      <c r="O259" s="34"/>
      <c r="P259" s="34">
        <f t="shared" si="97"/>
        <v>0</v>
      </c>
      <c r="Q259" s="34">
        <f t="shared" si="98"/>
        <v>0</v>
      </c>
      <c r="R259" s="34">
        <f t="shared" si="99"/>
        <v>0</v>
      </c>
      <c r="S259" s="34"/>
      <c r="T259" s="34"/>
      <c r="U259" s="34"/>
      <c r="V259" s="34"/>
      <c r="W259" s="34"/>
      <c r="X259" s="34"/>
      <c r="Y259" s="26"/>
    </row>
    <row r="260" spans="1:25" s="22" customFormat="1" ht="21.75" customHeight="1" x14ac:dyDescent="0.15">
      <c r="A260" s="68" t="s">
        <v>149</v>
      </c>
      <c r="B260" s="55" t="s">
        <v>143</v>
      </c>
      <c r="C260" s="55" t="s">
        <v>112</v>
      </c>
      <c r="D260" s="55" t="s">
        <v>118</v>
      </c>
      <c r="E260" s="61" t="s">
        <v>466</v>
      </c>
      <c r="F260" s="60"/>
      <c r="G260" s="34"/>
      <c r="H260" s="34"/>
      <c r="I260" s="34"/>
      <c r="J260" s="34"/>
      <c r="K260" s="34"/>
      <c r="L260" s="34"/>
      <c r="M260" s="34"/>
      <c r="N260" s="34"/>
      <c r="O260" s="34"/>
      <c r="P260" s="34">
        <f t="shared" si="97"/>
        <v>0</v>
      </c>
      <c r="Q260" s="34">
        <f t="shared" si="98"/>
        <v>0</v>
      </c>
      <c r="R260" s="34">
        <f t="shared" si="99"/>
        <v>0</v>
      </c>
      <c r="S260" s="34"/>
      <c r="T260" s="34"/>
      <c r="U260" s="34"/>
      <c r="V260" s="34"/>
      <c r="W260" s="34"/>
      <c r="X260" s="34"/>
      <c r="Y260" s="21"/>
    </row>
    <row r="261" spans="1:25" ht="12.75" customHeight="1" x14ac:dyDescent="0.15">
      <c r="A261" s="23"/>
      <c r="B261" s="25"/>
      <c r="C261" s="25"/>
      <c r="D261" s="60"/>
      <c r="E261" s="61" t="s">
        <v>278</v>
      </c>
      <c r="F261" s="55" t="s">
        <v>182</v>
      </c>
      <c r="G261" s="34"/>
      <c r="H261" s="34"/>
      <c r="I261" s="34"/>
      <c r="J261" s="34"/>
      <c r="K261" s="34"/>
      <c r="L261" s="34"/>
      <c r="M261" s="34"/>
      <c r="N261" s="34"/>
      <c r="O261" s="34"/>
      <c r="P261" s="34">
        <f t="shared" si="97"/>
        <v>0</v>
      </c>
      <c r="Q261" s="34">
        <f t="shared" si="98"/>
        <v>0</v>
      </c>
      <c r="R261" s="34">
        <f t="shared" si="99"/>
        <v>0</v>
      </c>
      <c r="S261" s="34"/>
      <c r="T261" s="34"/>
      <c r="U261" s="34"/>
      <c r="V261" s="34"/>
      <c r="W261" s="34"/>
      <c r="X261" s="34"/>
      <c r="Y261" s="26"/>
    </row>
    <row r="262" spans="1:25" s="22" customFormat="1" ht="15.75" customHeight="1" x14ac:dyDescent="0.15">
      <c r="A262" s="23"/>
      <c r="B262" s="25"/>
      <c r="C262" s="25"/>
      <c r="D262" s="60"/>
      <c r="E262" s="61" t="s">
        <v>256</v>
      </c>
      <c r="F262" s="55" t="s">
        <v>191</v>
      </c>
      <c r="G262" s="34"/>
      <c r="H262" s="34"/>
      <c r="I262" s="34"/>
      <c r="J262" s="34"/>
      <c r="K262" s="34"/>
      <c r="L262" s="34"/>
      <c r="M262" s="34"/>
      <c r="N262" s="34"/>
      <c r="O262" s="34"/>
      <c r="P262" s="34">
        <f t="shared" si="97"/>
        <v>0</v>
      </c>
      <c r="Q262" s="34">
        <f t="shared" si="98"/>
        <v>0</v>
      </c>
      <c r="R262" s="34">
        <f t="shared" si="99"/>
        <v>0</v>
      </c>
      <c r="S262" s="34"/>
      <c r="T262" s="34"/>
      <c r="U262" s="34"/>
      <c r="V262" s="34"/>
      <c r="W262" s="34"/>
      <c r="X262" s="34"/>
      <c r="Y262" s="21"/>
    </row>
    <row r="263" spans="1:25" ht="12.75" customHeight="1" x14ac:dyDescent="0.15">
      <c r="A263" s="23"/>
      <c r="B263" s="25"/>
      <c r="C263" s="25"/>
      <c r="D263" s="60"/>
      <c r="E263" s="61" t="s">
        <v>263</v>
      </c>
      <c r="F263" s="55" t="s">
        <v>197</v>
      </c>
      <c r="G263" s="34"/>
      <c r="H263" s="34"/>
      <c r="I263" s="34"/>
      <c r="J263" s="34"/>
      <c r="K263" s="34"/>
      <c r="L263" s="34"/>
      <c r="M263" s="34"/>
      <c r="N263" s="34"/>
      <c r="O263" s="34"/>
      <c r="P263" s="34">
        <f t="shared" si="97"/>
        <v>0</v>
      </c>
      <c r="Q263" s="34">
        <f t="shared" si="98"/>
        <v>0</v>
      </c>
      <c r="R263" s="34">
        <f t="shared" si="99"/>
        <v>0</v>
      </c>
      <c r="S263" s="34"/>
      <c r="T263" s="34"/>
      <c r="U263" s="34"/>
      <c r="V263" s="34"/>
      <c r="W263" s="34"/>
      <c r="X263" s="34"/>
      <c r="Y263" s="26"/>
    </row>
    <row r="264" spans="1:25" ht="12.75" customHeight="1" x14ac:dyDescent="0.15">
      <c r="A264" s="23"/>
      <c r="B264" s="25"/>
      <c r="C264" s="25"/>
      <c r="D264" s="60"/>
      <c r="E264" s="61" t="s">
        <v>282</v>
      </c>
      <c r="F264" s="55" t="s">
        <v>205</v>
      </c>
      <c r="G264" s="34"/>
      <c r="H264" s="34"/>
      <c r="I264" s="34"/>
      <c r="J264" s="34"/>
      <c r="K264" s="34"/>
      <c r="L264" s="34"/>
      <c r="M264" s="34"/>
      <c r="N264" s="34"/>
      <c r="O264" s="34"/>
      <c r="P264" s="34">
        <f t="shared" si="97"/>
        <v>0</v>
      </c>
      <c r="Q264" s="34">
        <f t="shared" si="98"/>
        <v>0</v>
      </c>
      <c r="R264" s="34">
        <f t="shared" si="99"/>
        <v>0</v>
      </c>
      <c r="S264" s="34"/>
      <c r="T264" s="34"/>
      <c r="U264" s="34"/>
      <c r="V264" s="34"/>
      <c r="W264" s="34"/>
      <c r="X264" s="34"/>
      <c r="Y264" s="26"/>
    </row>
    <row r="265" spans="1:25" s="22" customFormat="1" ht="21" customHeight="1" x14ac:dyDescent="0.15">
      <c r="A265" s="68" t="s">
        <v>150</v>
      </c>
      <c r="B265" s="55" t="s">
        <v>143</v>
      </c>
      <c r="C265" s="55" t="s">
        <v>112</v>
      </c>
      <c r="D265" s="55" t="s">
        <v>105</v>
      </c>
      <c r="E265" s="61" t="s">
        <v>439</v>
      </c>
      <c r="F265" s="60"/>
      <c r="G265" s="34"/>
      <c r="H265" s="34"/>
      <c r="I265" s="34"/>
      <c r="J265" s="34"/>
      <c r="K265" s="34"/>
      <c r="L265" s="34"/>
      <c r="M265" s="34"/>
      <c r="N265" s="34"/>
      <c r="O265" s="34"/>
      <c r="P265" s="34">
        <f t="shared" si="97"/>
        <v>0</v>
      </c>
      <c r="Q265" s="34">
        <f t="shared" si="98"/>
        <v>0</v>
      </c>
      <c r="R265" s="34">
        <f t="shared" si="99"/>
        <v>0</v>
      </c>
      <c r="S265" s="34"/>
      <c r="T265" s="34"/>
      <c r="U265" s="34"/>
      <c r="V265" s="34"/>
      <c r="W265" s="34"/>
      <c r="X265" s="34"/>
      <c r="Y265" s="21"/>
    </row>
    <row r="266" spans="1:25" ht="12.75" customHeight="1" x14ac:dyDescent="0.15">
      <c r="A266" s="23"/>
      <c r="B266" s="25"/>
      <c r="C266" s="25"/>
      <c r="D266" s="60"/>
      <c r="E266" s="61" t="s">
        <v>500</v>
      </c>
      <c r="F266" s="55" t="s">
        <v>199</v>
      </c>
      <c r="G266" s="34"/>
      <c r="H266" s="34"/>
      <c r="I266" s="34"/>
      <c r="J266" s="34"/>
      <c r="K266" s="34"/>
      <c r="L266" s="34"/>
      <c r="M266" s="34"/>
      <c r="N266" s="34"/>
      <c r="O266" s="34"/>
      <c r="P266" s="34">
        <f t="shared" si="97"/>
        <v>0</v>
      </c>
      <c r="Q266" s="34">
        <f t="shared" si="98"/>
        <v>0</v>
      </c>
      <c r="R266" s="34">
        <f t="shared" si="99"/>
        <v>0</v>
      </c>
      <c r="S266" s="34"/>
      <c r="T266" s="34"/>
      <c r="U266" s="34"/>
      <c r="V266" s="34"/>
      <c r="W266" s="34"/>
      <c r="X266" s="34"/>
      <c r="Y266" s="26"/>
    </row>
    <row r="267" spans="1:25" ht="12.75" customHeight="1" x14ac:dyDescent="0.15">
      <c r="A267" s="23"/>
      <c r="B267" s="25"/>
      <c r="C267" s="25"/>
      <c r="D267" s="60"/>
      <c r="E267" s="61" t="s">
        <v>270</v>
      </c>
      <c r="F267" s="55" t="s">
        <v>210</v>
      </c>
      <c r="G267" s="34"/>
      <c r="H267" s="34"/>
      <c r="I267" s="34"/>
      <c r="J267" s="34"/>
      <c r="K267" s="34"/>
      <c r="L267" s="34"/>
      <c r="M267" s="34"/>
      <c r="N267" s="34"/>
      <c r="O267" s="34"/>
      <c r="P267" s="34">
        <f t="shared" ref="P267:P306" si="123">M267-J267</f>
        <v>0</v>
      </c>
      <c r="Q267" s="34">
        <f t="shared" ref="Q267:Q306" si="124">N267-K267</f>
        <v>0</v>
      </c>
      <c r="R267" s="34">
        <f t="shared" ref="R267:R306" si="125">O267-L267</f>
        <v>0</v>
      </c>
      <c r="S267" s="34"/>
      <c r="T267" s="34"/>
      <c r="U267" s="34"/>
      <c r="V267" s="34"/>
      <c r="W267" s="34"/>
      <c r="X267" s="34"/>
      <c r="Y267" s="26"/>
    </row>
    <row r="268" spans="1:25" ht="12.75" customHeight="1" x14ac:dyDescent="0.15">
      <c r="A268" s="23"/>
      <c r="B268" s="25"/>
      <c r="C268" s="25"/>
      <c r="D268" s="60"/>
      <c r="E268" s="61" t="s">
        <v>284</v>
      </c>
      <c r="F268" s="55" t="s">
        <v>213</v>
      </c>
      <c r="G268" s="34"/>
      <c r="H268" s="34"/>
      <c r="I268" s="34"/>
      <c r="J268" s="34"/>
      <c r="K268" s="34"/>
      <c r="L268" s="34"/>
      <c r="M268" s="34"/>
      <c r="N268" s="34"/>
      <c r="O268" s="34"/>
      <c r="P268" s="34">
        <f t="shared" si="123"/>
        <v>0</v>
      </c>
      <c r="Q268" s="34">
        <f t="shared" si="124"/>
        <v>0</v>
      </c>
      <c r="R268" s="34">
        <f t="shared" si="125"/>
        <v>0</v>
      </c>
      <c r="S268" s="34"/>
      <c r="T268" s="34"/>
      <c r="U268" s="34"/>
      <c r="V268" s="34"/>
      <c r="W268" s="34"/>
      <c r="X268" s="34"/>
      <c r="Y268" s="26"/>
    </row>
    <row r="269" spans="1:25" ht="12.75" customHeight="1" x14ac:dyDescent="0.15">
      <c r="A269" s="68" t="s">
        <v>151</v>
      </c>
      <c r="B269" s="55" t="s">
        <v>143</v>
      </c>
      <c r="C269" s="55" t="s">
        <v>112</v>
      </c>
      <c r="D269" s="55" t="s">
        <v>121</v>
      </c>
      <c r="E269" s="61" t="s">
        <v>491</v>
      </c>
      <c r="F269" s="60"/>
      <c r="G269" s="34"/>
      <c r="H269" s="34"/>
      <c r="I269" s="34"/>
      <c r="J269" s="34"/>
      <c r="K269" s="34"/>
      <c r="L269" s="34"/>
      <c r="M269" s="34"/>
      <c r="N269" s="34"/>
      <c r="O269" s="34"/>
      <c r="P269" s="34">
        <f t="shared" si="123"/>
        <v>0</v>
      </c>
      <c r="Q269" s="34">
        <f t="shared" si="124"/>
        <v>0</v>
      </c>
      <c r="R269" s="34">
        <f t="shared" si="125"/>
        <v>0</v>
      </c>
      <c r="S269" s="34"/>
      <c r="T269" s="34"/>
      <c r="U269" s="34"/>
      <c r="V269" s="34"/>
      <c r="W269" s="34"/>
      <c r="X269" s="34"/>
      <c r="Y269" s="26"/>
    </row>
    <row r="270" spans="1:25" s="22" customFormat="1" ht="19.5" customHeight="1" x14ac:dyDescent="0.15">
      <c r="A270" s="23"/>
      <c r="B270" s="25"/>
      <c r="C270" s="25"/>
      <c r="D270" s="60"/>
      <c r="E270" s="61" t="s">
        <v>256</v>
      </c>
      <c r="F270" s="55" t="s">
        <v>191</v>
      </c>
      <c r="G270" s="34"/>
      <c r="H270" s="34"/>
      <c r="I270" s="34"/>
      <c r="J270" s="34"/>
      <c r="K270" s="34"/>
      <c r="L270" s="34"/>
      <c r="M270" s="34"/>
      <c r="N270" s="34"/>
      <c r="O270" s="34"/>
      <c r="P270" s="34">
        <f t="shared" si="123"/>
        <v>0</v>
      </c>
      <c r="Q270" s="34">
        <f t="shared" si="124"/>
        <v>0</v>
      </c>
      <c r="R270" s="34">
        <f t="shared" si="125"/>
        <v>0</v>
      </c>
      <c r="S270" s="34"/>
      <c r="T270" s="34"/>
      <c r="U270" s="34"/>
      <c r="V270" s="34"/>
      <c r="W270" s="34"/>
      <c r="X270" s="34"/>
      <c r="Y270" s="21"/>
    </row>
    <row r="271" spans="1:25" ht="12.75" customHeight="1" x14ac:dyDescent="0.15">
      <c r="A271" s="23"/>
      <c r="B271" s="25"/>
      <c r="C271" s="25"/>
      <c r="D271" s="60"/>
      <c r="E271" s="61" t="s">
        <v>257</v>
      </c>
      <c r="F271" s="55" t="s">
        <v>193</v>
      </c>
      <c r="G271" s="34"/>
      <c r="H271" s="34"/>
      <c r="I271" s="34"/>
      <c r="J271" s="34"/>
      <c r="K271" s="34"/>
      <c r="L271" s="34"/>
      <c r="M271" s="34"/>
      <c r="N271" s="34"/>
      <c r="O271" s="34"/>
      <c r="P271" s="34">
        <f t="shared" si="123"/>
        <v>0</v>
      </c>
      <c r="Q271" s="34">
        <f t="shared" si="124"/>
        <v>0</v>
      </c>
      <c r="R271" s="34">
        <f>O271-L271</f>
        <v>0</v>
      </c>
      <c r="S271" s="34"/>
      <c r="T271" s="34"/>
      <c r="U271" s="34"/>
      <c r="V271" s="34"/>
      <c r="W271" s="34"/>
      <c r="X271" s="34"/>
      <c r="Y271" s="26"/>
    </row>
    <row r="272" spans="1:25" ht="12.75" customHeight="1" x14ac:dyDescent="0.15">
      <c r="A272" s="23" t="s">
        <v>298</v>
      </c>
      <c r="B272" s="25" t="s">
        <v>299</v>
      </c>
      <c r="C272" s="25" t="s">
        <v>107</v>
      </c>
      <c r="D272" s="60" t="s">
        <v>98</v>
      </c>
      <c r="E272" s="61" t="s">
        <v>300</v>
      </c>
      <c r="F272" s="55"/>
      <c r="G272" s="60">
        <f t="shared" ref="G272:I272" si="126">SUM(G274:G278)</f>
        <v>22606</v>
      </c>
      <c r="H272" s="60">
        <f t="shared" si="126"/>
        <v>22606</v>
      </c>
      <c r="I272" s="60">
        <f t="shared" si="126"/>
        <v>0</v>
      </c>
      <c r="J272" s="60">
        <f t="shared" ref="J272:L272" si="127">SUM(J274:J278)</f>
        <v>19000</v>
      </c>
      <c r="K272" s="60">
        <f t="shared" si="127"/>
        <v>19000</v>
      </c>
      <c r="L272" s="60">
        <f t="shared" si="127"/>
        <v>0</v>
      </c>
      <c r="M272" s="60">
        <f t="shared" ref="M272:O272" si="128">SUM(M274:M278)</f>
        <v>40000</v>
      </c>
      <c r="N272" s="60">
        <f t="shared" si="128"/>
        <v>40000</v>
      </c>
      <c r="O272" s="60">
        <f t="shared" si="128"/>
        <v>0</v>
      </c>
      <c r="P272" s="34">
        <f>M272-J272</f>
        <v>21000</v>
      </c>
      <c r="Q272" s="34">
        <f t="shared" si="124"/>
        <v>21000</v>
      </c>
      <c r="R272" s="34">
        <f t="shared" si="125"/>
        <v>0</v>
      </c>
      <c r="S272" s="60">
        <f t="shared" ref="S272:X272" si="129">SUM(S274:S278)</f>
        <v>50000</v>
      </c>
      <c r="T272" s="60">
        <f t="shared" si="129"/>
        <v>50000</v>
      </c>
      <c r="U272" s="60">
        <f t="shared" si="129"/>
        <v>0</v>
      </c>
      <c r="V272" s="60">
        <f t="shared" si="129"/>
        <v>60000</v>
      </c>
      <c r="W272" s="60">
        <f t="shared" si="129"/>
        <v>60000</v>
      </c>
      <c r="X272" s="60">
        <f t="shared" si="129"/>
        <v>0</v>
      </c>
      <c r="Y272" s="26"/>
    </row>
    <row r="273" spans="1:25" s="22" customFormat="1" ht="29.25" customHeight="1" x14ac:dyDescent="0.15">
      <c r="A273" s="23" t="s">
        <v>301</v>
      </c>
      <c r="B273" s="25" t="s">
        <v>299</v>
      </c>
      <c r="C273" s="25" t="s">
        <v>107</v>
      </c>
      <c r="D273" s="60" t="s">
        <v>100</v>
      </c>
      <c r="E273" s="61" t="s">
        <v>302</v>
      </c>
      <c r="F273" s="55"/>
      <c r="G273" s="34">
        <f t="shared" ref="G273:I273" si="130">SUM(G274:G278)</f>
        <v>22606</v>
      </c>
      <c r="H273" s="34">
        <f t="shared" si="130"/>
        <v>22606</v>
      </c>
      <c r="I273" s="34">
        <f t="shared" si="130"/>
        <v>0</v>
      </c>
      <c r="J273" s="34">
        <f t="shared" ref="J273:L273" si="131">SUM(J274:J278)</f>
        <v>19000</v>
      </c>
      <c r="K273" s="34">
        <f t="shared" si="131"/>
        <v>19000</v>
      </c>
      <c r="L273" s="34">
        <f t="shared" si="131"/>
        <v>0</v>
      </c>
      <c r="M273" s="34">
        <f t="shared" ref="M273:O273" si="132">SUM(M274:M278)</f>
        <v>40000</v>
      </c>
      <c r="N273" s="34">
        <f t="shared" si="132"/>
        <v>40000</v>
      </c>
      <c r="O273" s="34">
        <f t="shared" si="132"/>
        <v>0</v>
      </c>
      <c r="P273" s="34">
        <f t="shared" si="123"/>
        <v>21000</v>
      </c>
      <c r="Q273" s="34">
        <f t="shared" si="124"/>
        <v>21000</v>
      </c>
      <c r="R273" s="34">
        <f t="shared" si="125"/>
        <v>0</v>
      </c>
      <c r="S273" s="34">
        <f t="shared" ref="S273:X273" si="133">SUM(S274:S278)</f>
        <v>50000</v>
      </c>
      <c r="T273" s="34">
        <f t="shared" si="133"/>
        <v>50000</v>
      </c>
      <c r="U273" s="34">
        <f t="shared" si="133"/>
        <v>0</v>
      </c>
      <c r="V273" s="34">
        <f t="shared" si="133"/>
        <v>60000</v>
      </c>
      <c r="W273" s="34">
        <f t="shared" si="133"/>
        <v>60000</v>
      </c>
      <c r="X273" s="34">
        <f t="shared" si="133"/>
        <v>0</v>
      </c>
      <c r="Y273" s="21"/>
    </row>
    <row r="274" spans="1:25" ht="12.75" customHeight="1" x14ac:dyDescent="0.15">
      <c r="A274" s="23"/>
      <c r="B274" s="25"/>
      <c r="C274" s="25"/>
      <c r="D274" s="60"/>
      <c r="E274" s="61" t="s">
        <v>256</v>
      </c>
      <c r="F274" s="55" t="s">
        <v>191</v>
      </c>
      <c r="G274" s="34">
        <f>SUM(H274:I274)</f>
        <v>22606</v>
      </c>
      <c r="H274" s="34">
        <v>22606</v>
      </c>
      <c r="I274" s="34"/>
      <c r="J274" s="34">
        <f>SUM(K274:L274)</f>
        <v>19000</v>
      </c>
      <c r="K274" s="34">
        <v>19000</v>
      </c>
      <c r="L274" s="34"/>
      <c r="M274" s="34">
        <f>SUM(N274:O274)</f>
        <v>40000</v>
      </c>
      <c r="N274" s="34">
        <v>40000</v>
      </c>
      <c r="O274" s="34"/>
      <c r="P274" s="34">
        <f t="shared" si="123"/>
        <v>21000</v>
      </c>
      <c r="Q274" s="34">
        <f t="shared" si="124"/>
        <v>21000</v>
      </c>
      <c r="R274" s="34">
        <f t="shared" si="125"/>
        <v>0</v>
      </c>
      <c r="S274" s="34">
        <f>SUM(T274:U274)</f>
        <v>50000</v>
      </c>
      <c r="T274" s="34">
        <v>50000</v>
      </c>
      <c r="U274" s="34"/>
      <c r="V274" s="34">
        <f>SUM(W274:X274)</f>
        <v>60000</v>
      </c>
      <c r="W274" s="34">
        <v>60000</v>
      </c>
      <c r="X274" s="34"/>
      <c r="Y274" s="26"/>
    </row>
    <row r="275" spans="1:25" ht="12.75" customHeight="1" x14ac:dyDescent="0.15">
      <c r="A275" s="23"/>
      <c r="B275" s="25"/>
      <c r="C275" s="25"/>
      <c r="D275" s="60"/>
      <c r="E275" s="61" t="s">
        <v>259</v>
      </c>
      <c r="F275" s="55" t="s">
        <v>195</v>
      </c>
      <c r="G275" s="34"/>
      <c r="H275" s="34"/>
      <c r="I275" s="34"/>
      <c r="J275" s="34"/>
      <c r="K275" s="34"/>
      <c r="L275" s="34"/>
      <c r="M275" s="34"/>
      <c r="N275" s="34"/>
      <c r="O275" s="34"/>
      <c r="P275" s="34">
        <f t="shared" si="123"/>
        <v>0</v>
      </c>
      <c r="Q275" s="34">
        <f t="shared" si="124"/>
        <v>0</v>
      </c>
      <c r="R275" s="34">
        <f t="shared" si="125"/>
        <v>0</v>
      </c>
      <c r="S275" s="34"/>
      <c r="T275" s="34"/>
      <c r="U275" s="34"/>
      <c r="V275" s="34"/>
      <c r="W275" s="34"/>
      <c r="X275" s="34"/>
      <c r="Y275" s="26"/>
    </row>
    <row r="276" spans="1:25" ht="12.75" customHeight="1" x14ac:dyDescent="0.15">
      <c r="A276" s="23"/>
      <c r="B276" s="25"/>
      <c r="C276" s="25"/>
      <c r="D276" s="60"/>
      <c r="E276" s="61" t="s">
        <v>263</v>
      </c>
      <c r="F276" s="55" t="s">
        <v>197</v>
      </c>
      <c r="G276" s="34"/>
      <c r="H276" s="34"/>
      <c r="I276" s="34"/>
      <c r="J276" s="34"/>
      <c r="K276" s="34"/>
      <c r="L276" s="34"/>
      <c r="M276" s="34"/>
      <c r="N276" s="34"/>
      <c r="O276" s="34"/>
      <c r="P276" s="34">
        <f t="shared" si="123"/>
        <v>0</v>
      </c>
      <c r="Q276" s="34">
        <f t="shared" si="124"/>
        <v>0</v>
      </c>
      <c r="R276" s="34">
        <f t="shared" si="125"/>
        <v>0</v>
      </c>
      <c r="S276" s="34"/>
      <c r="T276" s="34"/>
      <c r="U276" s="34"/>
      <c r="V276" s="34"/>
      <c r="W276" s="34"/>
      <c r="X276" s="34"/>
      <c r="Y276" s="26"/>
    </row>
    <row r="277" spans="1:25" ht="12.75" customHeight="1" x14ac:dyDescent="0.15">
      <c r="A277" s="23"/>
      <c r="B277" s="25"/>
      <c r="C277" s="25"/>
      <c r="D277" s="60"/>
      <c r="E277" s="61" t="s">
        <v>264</v>
      </c>
      <c r="F277" s="55" t="s">
        <v>198</v>
      </c>
      <c r="G277" s="34"/>
      <c r="H277" s="34"/>
      <c r="I277" s="34"/>
      <c r="J277" s="34"/>
      <c r="K277" s="34"/>
      <c r="L277" s="34"/>
      <c r="M277" s="34"/>
      <c r="N277" s="34"/>
      <c r="O277" s="34"/>
      <c r="P277" s="34">
        <f t="shared" si="123"/>
        <v>0</v>
      </c>
      <c r="Q277" s="34">
        <f t="shared" si="124"/>
        <v>0</v>
      </c>
      <c r="R277" s="34">
        <f t="shared" si="125"/>
        <v>0</v>
      </c>
      <c r="S277" s="34"/>
      <c r="T277" s="34"/>
      <c r="U277" s="34"/>
      <c r="V277" s="34"/>
      <c r="W277" s="34"/>
      <c r="X277" s="34"/>
      <c r="Y277" s="26"/>
    </row>
    <row r="278" spans="1:25" s="22" customFormat="1" ht="21" customHeight="1" x14ac:dyDescent="0.15">
      <c r="A278" s="23"/>
      <c r="B278" s="25"/>
      <c r="C278" s="25"/>
      <c r="D278" s="60"/>
      <c r="E278" s="61" t="s">
        <v>271</v>
      </c>
      <c r="F278" s="55" t="s">
        <v>212</v>
      </c>
      <c r="G278" s="34"/>
      <c r="H278" s="34"/>
      <c r="I278" s="34"/>
      <c r="J278" s="34"/>
      <c r="K278" s="34"/>
      <c r="L278" s="34"/>
      <c r="M278" s="34"/>
      <c r="N278" s="34"/>
      <c r="O278" s="34"/>
      <c r="P278" s="34">
        <f t="shared" si="123"/>
        <v>0</v>
      </c>
      <c r="Q278" s="34">
        <f t="shared" si="124"/>
        <v>0</v>
      </c>
      <c r="R278" s="34">
        <f t="shared" si="125"/>
        <v>0</v>
      </c>
      <c r="S278" s="34"/>
      <c r="T278" s="34"/>
      <c r="U278" s="34"/>
      <c r="V278" s="34"/>
      <c r="W278" s="34"/>
      <c r="X278" s="34"/>
      <c r="Y278" s="21"/>
    </row>
    <row r="279" spans="1:25" ht="12.75" customHeight="1" x14ac:dyDescent="0.15">
      <c r="A279" s="28" t="s">
        <v>152</v>
      </c>
      <c r="B279" s="30" t="s">
        <v>153</v>
      </c>
      <c r="C279" s="30" t="s">
        <v>98</v>
      </c>
      <c r="D279" s="63" t="s">
        <v>98</v>
      </c>
      <c r="E279" s="58" t="s">
        <v>447</v>
      </c>
      <c r="F279" s="64"/>
      <c r="G279" s="64">
        <f t="shared" ref="G279:I279" si="134">SUM(G281+G298)</f>
        <v>265756.09999999998</v>
      </c>
      <c r="H279" s="64">
        <f t="shared" si="134"/>
        <v>265756.09999999998</v>
      </c>
      <c r="I279" s="64">
        <f t="shared" si="134"/>
        <v>0</v>
      </c>
      <c r="J279" s="64">
        <f t="shared" ref="J279:L279" si="135">SUM(J281+J298)</f>
        <v>316975</v>
      </c>
      <c r="K279" s="64">
        <f t="shared" si="135"/>
        <v>316975</v>
      </c>
      <c r="L279" s="64">
        <f t="shared" si="135"/>
        <v>0</v>
      </c>
      <c r="M279" s="64">
        <f t="shared" ref="M279:O279" si="136">SUM(M281+M298)</f>
        <v>334200</v>
      </c>
      <c r="N279" s="64">
        <f t="shared" si="136"/>
        <v>334200</v>
      </c>
      <c r="O279" s="64">
        <f t="shared" si="136"/>
        <v>0</v>
      </c>
      <c r="P279" s="34">
        <f>M279-J279</f>
        <v>17225</v>
      </c>
      <c r="Q279" s="34">
        <f t="shared" si="124"/>
        <v>17225</v>
      </c>
      <c r="R279" s="34">
        <f t="shared" si="125"/>
        <v>0</v>
      </c>
      <c r="S279" s="64">
        <f t="shared" ref="S279:X279" si="137">SUM(S281+S298)</f>
        <v>358000</v>
      </c>
      <c r="T279" s="64">
        <f t="shared" si="137"/>
        <v>358000</v>
      </c>
      <c r="U279" s="64">
        <f t="shared" si="137"/>
        <v>0</v>
      </c>
      <c r="V279" s="64">
        <f t="shared" si="137"/>
        <v>379000</v>
      </c>
      <c r="W279" s="64">
        <f t="shared" si="137"/>
        <v>379000</v>
      </c>
      <c r="X279" s="64">
        <f t="shared" si="137"/>
        <v>0</v>
      </c>
      <c r="Y279" s="26"/>
    </row>
    <row r="280" spans="1:25" ht="12.75" customHeight="1" x14ac:dyDescent="0.15">
      <c r="A280" s="23"/>
      <c r="B280" s="25"/>
      <c r="C280" s="25"/>
      <c r="D280" s="60"/>
      <c r="E280" s="61" t="s">
        <v>333</v>
      </c>
      <c r="F280" s="60"/>
      <c r="G280" s="34"/>
      <c r="H280" s="34"/>
      <c r="I280" s="34"/>
      <c r="J280" s="34"/>
      <c r="K280" s="34"/>
      <c r="L280" s="34"/>
      <c r="M280" s="34"/>
      <c r="N280" s="34"/>
      <c r="O280" s="34"/>
      <c r="P280" s="34">
        <f t="shared" si="123"/>
        <v>0</v>
      </c>
      <c r="Q280" s="34">
        <f t="shared" si="124"/>
        <v>0</v>
      </c>
      <c r="R280" s="34">
        <f t="shared" si="125"/>
        <v>0</v>
      </c>
      <c r="S280" s="34"/>
      <c r="T280" s="34"/>
      <c r="U280" s="34"/>
      <c r="V280" s="34"/>
      <c r="W280" s="34"/>
      <c r="X280" s="34"/>
      <c r="Y280" s="26"/>
    </row>
    <row r="281" spans="1:25" ht="24" customHeight="1" x14ac:dyDescent="0.15">
      <c r="A281" s="28" t="s">
        <v>154</v>
      </c>
      <c r="B281" s="30" t="s">
        <v>153</v>
      </c>
      <c r="C281" s="30" t="s">
        <v>100</v>
      </c>
      <c r="D281" s="63" t="s">
        <v>98</v>
      </c>
      <c r="E281" s="58" t="s">
        <v>467</v>
      </c>
      <c r="F281" s="64"/>
      <c r="G281" s="64">
        <f t="shared" ref="G281:I281" si="138">SUM(G283)</f>
        <v>149831.6</v>
      </c>
      <c r="H281" s="64">
        <f t="shared" si="138"/>
        <v>149831.6</v>
      </c>
      <c r="I281" s="64">
        <f t="shared" si="138"/>
        <v>0</v>
      </c>
      <c r="J281" s="64">
        <f t="shared" ref="J281:L281" si="139">SUM(J283)</f>
        <v>190125</v>
      </c>
      <c r="K281" s="64">
        <f t="shared" si="139"/>
        <v>190125</v>
      </c>
      <c r="L281" s="64">
        <f t="shared" si="139"/>
        <v>0</v>
      </c>
      <c r="M281" s="64">
        <f t="shared" ref="M281:O281" si="140">SUM(M283)</f>
        <v>200200</v>
      </c>
      <c r="N281" s="64">
        <f t="shared" si="140"/>
        <v>200200</v>
      </c>
      <c r="O281" s="64">
        <f t="shared" si="140"/>
        <v>0</v>
      </c>
      <c r="P281" s="34">
        <f t="shared" si="123"/>
        <v>10075</v>
      </c>
      <c r="Q281" s="34">
        <f t="shared" si="124"/>
        <v>10075</v>
      </c>
      <c r="R281" s="34">
        <f t="shared" si="125"/>
        <v>0</v>
      </c>
      <c r="S281" s="64">
        <f t="shared" ref="S281:X281" si="141">SUM(S283)</f>
        <v>210500</v>
      </c>
      <c r="T281" s="64">
        <f t="shared" si="141"/>
        <v>210500</v>
      </c>
      <c r="U281" s="64">
        <f t="shared" si="141"/>
        <v>0</v>
      </c>
      <c r="V281" s="64">
        <f t="shared" si="141"/>
        <v>221000</v>
      </c>
      <c r="W281" s="64">
        <f t="shared" si="141"/>
        <v>221000</v>
      </c>
      <c r="X281" s="64">
        <f t="shared" si="141"/>
        <v>0</v>
      </c>
      <c r="Y281" s="26"/>
    </row>
    <row r="282" spans="1:25" s="22" customFormat="1" ht="21" customHeight="1" x14ac:dyDescent="0.15">
      <c r="A282" s="23"/>
      <c r="B282" s="25"/>
      <c r="C282" s="25"/>
      <c r="D282" s="60"/>
      <c r="E282" s="61" t="s">
        <v>415</v>
      </c>
      <c r="F282" s="60"/>
      <c r="G282" s="34"/>
      <c r="H282" s="34"/>
      <c r="I282" s="34"/>
      <c r="J282" s="34"/>
      <c r="K282" s="34"/>
      <c r="L282" s="34"/>
      <c r="M282" s="34"/>
      <c r="N282" s="34"/>
      <c r="O282" s="34"/>
      <c r="P282" s="34">
        <f t="shared" si="123"/>
        <v>0</v>
      </c>
      <c r="Q282" s="34">
        <f t="shared" si="124"/>
        <v>0</v>
      </c>
      <c r="R282" s="34">
        <f t="shared" si="125"/>
        <v>0</v>
      </c>
      <c r="S282" s="34"/>
      <c r="T282" s="34"/>
      <c r="U282" s="34"/>
      <c r="V282" s="34"/>
      <c r="W282" s="34"/>
      <c r="X282" s="34"/>
      <c r="Y282" s="21"/>
    </row>
    <row r="283" spans="1:25" ht="12.75" customHeight="1" x14ac:dyDescent="0.15">
      <c r="A283" s="68" t="s">
        <v>155</v>
      </c>
      <c r="B283" s="55" t="s">
        <v>153</v>
      </c>
      <c r="C283" s="55" t="s">
        <v>100</v>
      </c>
      <c r="D283" s="55" t="s">
        <v>100</v>
      </c>
      <c r="E283" s="61" t="s">
        <v>468</v>
      </c>
      <c r="F283" s="60"/>
      <c r="G283" s="60">
        <f t="shared" ref="G283:I283" si="142">SUM(G286:G288)</f>
        <v>149831.6</v>
      </c>
      <c r="H283" s="60">
        <f t="shared" si="142"/>
        <v>149831.6</v>
      </c>
      <c r="I283" s="60">
        <f t="shared" si="142"/>
        <v>0</v>
      </c>
      <c r="J283" s="60">
        <f t="shared" ref="J283:L283" si="143">SUM(J286:J288)</f>
        <v>190125</v>
      </c>
      <c r="K283" s="60">
        <f t="shared" si="143"/>
        <v>190125</v>
      </c>
      <c r="L283" s="60">
        <f t="shared" si="143"/>
        <v>0</v>
      </c>
      <c r="M283" s="60">
        <f t="shared" ref="M283:O283" si="144">SUM(M286:M288)</f>
        <v>200200</v>
      </c>
      <c r="N283" s="60">
        <f t="shared" si="144"/>
        <v>200200</v>
      </c>
      <c r="O283" s="60">
        <f t="shared" si="144"/>
        <v>0</v>
      </c>
      <c r="P283" s="34">
        <f t="shared" si="123"/>
        <v>10075</v>
      </c>
      <c r="Q283" s="34">
        <f t="shared" si="124"/>
        <v>10075</v>
      </c>
      <c r="R283" s="34">
        <f t="shared" si="125"/>
        <v>0</v>
      </c>
      <c r="S283" s="60">
        <f t="shared" ref="S283:X283" si="145">SUM(S286:S288)</f>
        <v>210500</v>
      </c>
      <c r="T283" s="60">
        <f t="shared" si="145"/>
        <v>210500</v>
      </c>
      <c r="U283" s="60">
        <f t="shared" si="145"/>
        <v>0</v>
      </c>
      <c r="V283" s="60">
        <f t="shared" si="145"/>
        <v>221000</v>
      </c>
      <c r="W283" s="60">
        <f t="shared" si="145"/>
        <v>221000</v>
      </c>
      <c r="X283" s="60">
        <f t="shared" si="145"/>
        <v>0</v>
      </c>
      <c r="Y283" s="26"/>
    </row>
    <row r="284" spans="1:25" s="22" customFormat="1" ht="12" customHeight="1" x14ac:dyDescent="0.15">
      <c r="A284" s="23"/>
      <c r="B284" s="25"/>
      <c r="C284" s="25"/>
      <c r="D284" s="60"/>
      <c r="E284" s="61" t="s">
        <v>333</v>
      </c>
      <c r="F284" s="60"/>
      <c r="G284" s="34"/>
      <c r="H284" s="34"/>
      <c r="I284" s="34"/>
      <c r="J284" s="34"/>
      <c r="K284" s="34"/>
      <c r="L284" s="34"/>
      <c r="M284" s="34"/>
      <c r="N284" s="34"/>
      <c r="O284" s="34"/>
      <c r="P284" s="34">
        <f t="shared" si="123"/>
        <v>0</v>
      </c>
      <c r="Q284" s="34">
        <f t="shared" si="124"/>
        <v>0</v>
      </c>
      <c r="R284" s="34">
        <f t="shared" si="125"/>
        <v>0</v>
      </c>
      <c r="S284" s="34"/>
      <c r="T284" s="34"/>
      <c r="U284" s="34"/>
      <c r="V284" s="34"/>
      <c r="W284" s="34"/>
      <c r="X284" s="34"/>
      <c r="Y284" s="21"/>
    </row>
    <row r="285" spans="1:25" ht="12.75" customHeight="1" x14ac:dyDescent="0.15">
      <c r="A285" s="28"/>
      <c r="B285" s="30"/>
      <c r="C285" s="30"/>
      <c r="D285" s="63"/>
      <c r="E285" s="58" t="s">
        <v>469</v>
      </c>
      <c r="F285" s="64"/>
      <c r="G285" s="34"/>
      <c r="H285" s="34"/>
      <c r="I285" s="34"/>
      <c r="J285" s="34"/>
      <c r="K285" s="34"/>
      <c r="L285" s="34"/>
      <c r="M285" s="34"/>
      <c r="N285" s="34"/>
      <c r="O285" s="34"/>
      <c r="P285" s="34">
        <f t="shared" si="123"/>
        <v>0</v>
      </c>
      <c r="Q285" s="34">
        <f t="shared" si="124"/>
        <v>0</v>
      </c>
      <c r="R285" s="34">
        <f t="shared" si="125"/>
        <v>0</v>
      </c>
      <c r="S285" s="34"/>
      <c r="T285" s="34"/>
      <c r="U285" s="34"/>
      <c r="V285" s="34"/>
      <c r="W285" s="34"/>
      <c r="X285" s="34"/>
      <c r="Y285" s="26"/>
    </row>
    <row r="286" spans="1:25" ht="39.75" customHeight="1" x14ac:dyDescent="0.15">
      <c r="A286" s="23"/>
      <c r="B286" s="25"/>
      <c r="C286" s="25"/>
      <c r="D286" s="60"/>
      <c r="E286" s="61" t="s">
        <v>293</v>
      </c>
      <c r="F286" s="55">
        <v>4637</v>
      </c>
      <c r="G286" s="34">
        <f>SUM(H286:I286)</f>
        <v>147848.6</v>
      </c>
      <c r="H286" s="34">
        <v>147848.6</v>
      </c>
      <c r="I286" s="34"/>
      <c r="J286" s="34">
        <f>SUM(K286:L286)</f>
        <v>185075</v>
      </c>
      <c r="K286" s="34">
        <v>185075</v>
      </c>
      <c r="L286" s="34"/>
      <c r="M286" s="34">
        <f>SUM(N286:O286)</f>
        <v>195000</v>
      </c>
      <c r="N286" s="34">
        <v>195000</v>
      </c>
      <c r="O286" s="34"/>
      <c r="P286" s="34">
        <f t="shared" si="123"/>
        <v>9925</v>
      </c>
      <c r="Q286" s="34">
        <f t="shared" si="124"/>
        <v>9925</v>
      </c>
      <c r="R286" s="34">
        <f t="shared" si="125"/>
        <v>0</v>
      </c>
      <c r="S286" s="34">
        <f>SUM(T286:U286)</f>
        <v>205000</v>
      </c>
      <c r="T286" s="34">
        <v>205000</v>
      </c>
      <c r="U286" s="34"/>
      <c r="V286" s="34">
        <f>SUM(W286:X286)</f>
        <v>215000</v>
      </c>
      <c r="W286" s="34">
        <v>215000</v>
      </c>
      <c r="X286" s="34"/>
      <c r="Y286" s="71" t="s">
        <v>308</v>
      </c>
    </row>
    <row r="287" spans="1:25" ht="39" customHeight="1" x14ac:dyDescent="0.15">
      <c r="A287" s="23"/>
      <c r="B287" s="25"/>
      <c r="C287" s="25"/>
      <c r="D287" s="60"/>
      <c r="E287" s="61" t="s">
        <v>294</v>
      </c>
      <c r="F287" s="55" t="s">
        <v>295</v>
      </c>
      <c r="G287" s="34">
        <f>SUM(H287:I287)</f>
        <v>1983</v>
      </c>
      <c r="H287" s="34">
        <v>1983</v>
      </c>
      <c r="I287" s="34"/>
      <c r="J287" s="34">
        <f>SUM(K287:L287)</f>
        <v>5050</v>
      </c>
      <c r="K287" s="34">
        <v>5050</v>
      </c>
      <c r="L287" s="34"/>
      <c r="M287" s="34">
        <f>SUM(N287:O287)</f>
        <v>5200</v>
      </c>
      <c r="N287" s="34">
        <v>5200</v>
      </c>
      <c r="O287" s="34"/>
      <c r="P287" s="34">
        <f t="shared" si="123"/>
        <v>150</v>
      </c>
      <c r="Q287" s="34">
        <f t="shared" si="124"/>
        <v>150</v>
      </c>
      <c r="R287" s="34">
        <f t="shared" si="125"/>
        <v>0</v>
      </c>
      <c r="S287" s="34">
        <f>SUM(T287:U287)</f>
        <v>5500</v>
      </c>
      <c r="T287" s="34">
        <v>5500</v>
      </c>
      <c r="U287" s="34"/>
      <c r="V287" s="34">
        <f>SUM(W287:X287)</f>
        <v>6000</v>
      </c>
      <c r="W287" s="34">
        <v>6000</v>
      </c>
      <c r="X287" s="34"/>
      <c r="Y287" s="26"/>
    </row>
    <row r="288" spans="1:25" s="22" customFormat="1" ht="16.5" customHeight="1" x14ac:dyDescent="0.15">
      <c r="A288" s="23"/>
      <c r="B288" s="25"/>
      <c r="C288" s="25"/>
      <c r="D288" s="60"/>
      <c r="E288" s="61" t="s">
        <v>269</v>
      </c>
      <c r="F288" s="55" t="s">
        <v>209</v>
      </c>
      <c r="G288" s="34"/>
      <c r="H288" s="34"/>
      <c r="I288" s="34"/>
      <c r="J288" s="34"/>
      <c r="K288" s="34"/>
      <c r="L288" s="34"/>
      <c r="M288" s="34"/>
      <c r="N288" s="34"/>
      <c r="O288" s="34"/>
      <c r="P288" s="34">
        <f t="shared" si="123"/>
        <v>0</v>
      </c>
      <c r="Q288" s="34">
        <f t="shared" si="124"/>
        <v>0</v>
      </c>
      <c r="R288" s="34">
        <f t="shared" si="125"/>
        <v>0</v>
      </c>
      <c r="S288" s="34"/>
      <c r="T288" s="34"/>
      <c r="U288" s="34"/>
      <c r="V288" s="34"/>
      <c r="W288" s="34"/>
      <c r="X288" s="34"/>
      <c r="Y288" s="21"/>
    </row>
    <row r="289" spans="1:25" ht="35.25" customHeight="1" x14ac:dyDescent="0.15">
      <c r="A289" s="28"/>
      <c r="B289" s="30"/>
      <c r="C289" s="30"/>
      <c r="D289" s="63"/>
      <c r="E289" s="58" t="s">
        <v>492</v>
      </c>
      <c r="F289" s="64"/>
      <c r="G289" s="34"/>
      <c r="H289" s="34"/>
      <c r="I289" s="34"/>
      <c r="J289" s="34"/>
      <c r="K289" s="34"/>
      <c r="L289" s="34"/>
      <c r="M289" s="34"/>
      <c r="N289" s="34"/>
      <c r="O289" s="34"/>
      <c r="P289" s="34">
        <f t="shared" si="123"/>
        <v>0</v>
      </c>
      <c r="Q289" s="34">
        <f t="shared" si="124"/>
        <v>0</v>
      </c>
      <c r="R289" s="34">
        <f t="shared" si="125"/>
        <v>0</v>
      </c>
      <c r="S289" s="34"/>
      <c r="T289" s="34"/>
      <c r="U289" s="34"/>
      <c r="V289" s="34"/>
      <c r="W289" s="34"/>
      <c r="X289" s="34"/>
      <c r="Y289" s="26"/>
    </row>
    <row r="290" spans="1:25" ht="12.75" customHeight="1" x14ac:dyDescent="0.15">
      <c r="A290" s="23"/>
      <c r="B290" s="25"/>
      <c r="C290" s="25"/>
      <c r="D290" s="60"/>
      <c r="E290" s="61" t="s">
        <v>264</v>
      </c>
      <c r="F290" s="55" t="s">
        <v>198</v>
      </c>
      <c r="G290" s="34"/>
      <c r="H290" s="34"/>
      <c r="I290" s="34"/>
      <c r="J290" s="34"/>
      <c r="K290" s="34"/>
      <c r="L290" s="34"/>
      <c r="M290" s="34"/>
      <c r="N290" s="34"/>
      <c r="O290" s="34"/>
      <c r="P290" s="34">
        <f t="shared" si="123"/>
        <v>0</v>
      </c>
      <c r="Q290" s="34">
        <f t="shared" si="124"/>
        <v>0</v>
      </c>
      <c r="R290" s="34">
        <f t="shared" si="125"/>
        <v>0</v>
      </c>
      <c r="S290" s="34"/>
      <c r="T290" s="34"/>
      <c r="U290" s="34"/>
      <c r="V290" s="34"/>
      <c r="W290" s="34"/>
      <c r="X290" s="34"/>
      <c r="Y290" s="26"/>
    </row>
    <row r="291" spans="1:25" ht="12.75" customHeight="1" x14ac:dyDescent="0.15">
      <c r="A291" s="23"/>
      <c r="B291" s="25"/>
      <c r="C291" s="25"/>
      <c r="D291" s="60"/>
      <c r="E291" s="61" t="s">
        <v>284</v>
      </c>
      <c r="F291" s="55" t="s">
        <v>213</v>
      </c>
      <c r="G291" s="34"/>
      <c r="H291" s="34"/>
      <c r="I291" s="34"/>
      <c r="J291" s="34"/>
      <c r="K291" s="34"/>
      <c r="L291" s="34"/>
      <c r="M291" s="34"/>
      <c r="N291" s="34"/>
      <c r="O291" s="34"/>
      <c r="P291" s="34">
        <f t="shared" si="123"/>
        <v>0</v>
      </c>
      <c r="Q291" s="34">
        <f t="shared" si="124"/>
        <v>0</v>
      </c>
      <c r="R291" s="34">
        <f t="shared" si="125"/>
        <v>0</v>
      </c>
      <c r="S291" s="34"/>
      <c r="T291" s="34"/>
      <c r="U291" s="34"/>
      <c r="V291" s="34"/>
      <c r="W291" s="34"/>
      <c r="X291" s="34"/>
      <c r="Y291" s="26"/>
    </row>
    <row r="292" spans="1:25" s="22" customFormat="1" ht="25.5" customHeight="1" x14ac:dyDescent="0.15">
      <c r="A292" s="28"/>
      <c r="B292" s="30"/>
      <c r="C292" s="30"/>
      <c r="D292" s="63"/>
      <c r="E292" s="58" t="s">
        <v>470</v>
      </c>
      <c r="F292" s="64"/>
      <c r="G292" s="34"/>
      <c r="H292" s="34"/>
      <c r="I292" s="34"/>
      <c r="J292" s="34"/>
      <c r="K292" s="34"/>
      <c r="L292" s="34"/>
      <c r="M292" s="34"/>
      <c r="N292" s="34"/>
      <c r="O292" s="34"/>
      <c r="P292" s="34">
        <f t="shared" si="123"/>
        <v>0</v>
      </c>
      <c r="Q292" s="34">
        <f t="shared" si="124"/>
        <v>0</v>
      </c>
      <c r="R292" s="34">
        <f t="shared" si="125"/>
        <v>0</v>
      </c>
      <c r="S292" s="34"/>
      <c r="T292" s="34"/>
      <c r="U292" s="34"/>
      <c r="V292" s="34"/>
      <c r="W292" s="34"/>
      <c r="X292" s="34"/>
      <c r="Y292" s="21"/>
    </row>
    <row r="293" spans="1:25" ht="12.75" customHeight="1" x14ac:dyDescent="0.15">
      <c r="A293" s="23"/>
      <c r="B293" s="25"/>
      <c r="C293" s="25"/>
      <c r="D293" s="60"/>
      <c r="E293" s="61" t="s">
        <v>500</v>
      </c>
      <c r="F293" s="55" t="s">
        <v>199</v>
      </c>
      <c r="G293" s="34"/>
      <c r="H293" s="34"/>
      <c r="I293" s="34"/>
      <c r="J293" s="34"/>
      <c r="K293" s="34"/>
      <c r="L293" s="34"/>
      <c r="M293" s="34"/>
      <c r="N293" s="34"/>
      <c r="O293" s="34"/>
      <c r="P293" s="34">
        <f t="shared" si="123"/>
        <v>0</v>
      </c>
      <c r="Q293" s="34">
        <f t="shared" si="124"/>
        <v>0</v>
      </c>
      <c r="R293" s="34">
        <f t="shared" si="125"/>
        <v>0</v>
      </c>
      <c r="S293" s="34"/>
      <c r="T293" s="34"/>
      <c r="U293" s="34"/>
      <c r="V293" s="34"/>
      <c r="W293" s="34"/>
      <c r="X293" s="34"/>
      <c r="Y293" s="26"/>
    </row>
    <row r="294" spans="1:25" ht="12.75" customHeight="1" x14ac:dyDescent="0.15">
      <c r="A294" s="68" t="s">
        <v>156</v>
      </c>
      <c r="B294" s="55" t="s">
        <v>153</v>
      </c>
      <c r="C294" s="55" t="s">
        <v>100</v>
      </c>
      <c r="D294" s="55" t="s">
        <v>112</v>
      </c>
      <c r="E294" s="61" t="s">
        <v>471</v>
      </c>
      <c r="F294" s="60"/>
      <c r="G294" s="34"/>
      <c r="H294" s="34"/>
      <c r="I294" s="34"/>
      <c r="J294" s="34"/>
      <c r="K294" s="34"/>
      <c r="L294" s="34"/>
      <c r="M294" s="34"/>
      <c r="N294" s="34"/>
      <c r="O294" s="34"/>
      <c r="P294" s="34">
        <f t="shared" si="123"/>
        <v>0</v>
      </c>
      <c r="Q294" s="34">
        <f t="shared" si="124"/>
        <v>0</v>
      </c>
      <c r="R294" s="34">
        <f t="shared" si="125"/>
        <v>0</v>
      </c>
      <c r="S294" s="34"/>
      <c r="T294" s="34"/>
      <c r="U294" s="34"/>
      <c r="V294" s="34"/>
      <c r="W294" s="34"/>
      <c r="X294" s="34"/>
      <c r="Y294" s="26"/>
    </row>
    <row r="295" spans="1:25" ht="12.75" customHeight="1" x14ac:dyDescent="0.15">
      <c r="A295" s="28" t="s">
        <v>157</v>
      </c>
      <c r="B295" s="30" t="s">
        <v>153</v>
      </c>
      <c r="C295" s="30" t="s">
        <v>112</v>
      </c>
      <c r="D295" s="63" t="s">
        <v>98</v>
      </c>
      <c r="E295" s="58" t="s">
        <v>472</v>
      </c>
      <c r="F295" s="64"/>
      <c r="G295" s="34"/>
      <c r="H295" s="34"/>
      <c r="I295" s="34"/>
      <c r="J295" s="34"/>
      <c r="K295" s="34"/>
      <c r="L295" s="34"/>
      <c r="M295" s="34"/>
      <c r="N295" s="34"/>
      <c r="O295" s="34"/>
      <c r="P295" s="34">
        <f t="shared" si="123"/>
        <v>0</v>
      </c>
      <c r="Q295" s="34">
        <f t="shared" si="124"/>
        <v>0</v>
      </c>
      <c r="R295" s="34">
        <f t="shared" si="125"/>
        <v>0</v>
      </c>
      <c r="S295" s="34"/>
      <c r="T295" s="34"/>
      <c r="U295" s="34"/>
      <c r="V295" s="34"/>
      <c r="W295" s="34"/>
      <c r="X295" s="34"/>
      <c r="Y295" s="26"/>
    </row>
    <row r="296" spans="1:25" ht="12.75" customHeight="1" x14ac:dyDescent="0.15">
      <c r="A296" s="68" t="s">
        <v>158</v>
      </c>
      <c r="B296" s="55" t="s">
        <v>153</v>
      </c>
      <c r="C296" s="55" t="s">
        <v>112</v>
      </c>
      <c r="D296" s="55" t="s">
        <v>100</v>
      </c>
      <c r="E296" s="61" t="s">
        <v>473</v>
      </c>
      <c r="F296" s="60"/>
      <c r="G296" s="34"/>
      <c r="H296" s="34"/>
      <c r="I296" s="34"/>
      <c r="J296" s="34"/>
      <c r="K296" s="34"/>
      <c r="L296" s="34"/>
      <c r="M296" s="34"/>
      <c r="N296" s="34"/>
      <c r="O296" s="34"/>
      <c r="P296" s="34">
        <f t="shared" si="123"/>
        <v>0</v>
      </c>
      <c r="Q296" s="34">
        <f t="shared" si="124"/>
        <v>0</v>
      </c>
      <c r="R296" s="34">
        <f t="shared" si="125"/>
        <v>0</v>
      </c>
      <c r="S296" s="34"/>
      <c r="T296" s="34"/>
      <c r="U296" s="34"/>
      <c r="V296" s="34"/>
      <c r="W296" s="34"/>
      <c r="X296" s="34"/>
      <c r="Y296" s="26"/>
    </row>
    <row r="297" spans="1:25" ht="12.75" customHeight="1" x14ac:dyDescent="0.15">
      <c r="A297" s="68" t="s">
        <v>159</v>
      </c>
      <c r="B297" s="55" t="s">
        <v>153</v>
      </c>
      <c r="C297" s="55" t="s">
        <v>112</v>
      </c>
      <c r="D297" s="55" t="s">
        <v>112</v>
      </c>
      <c r="E297" s="61" t="s">
        <v>474</v>
      </c>
      <c r="F297" s="60"/>
      <c r="G297" s="34"/>
      <c r="H297" s="34"/>
      <c r="I297" s="34"/>
      <c r="J297" s="34"/>
      <c r="K297" s="34"/>
      <c r="L297" s="34"/>
      <c r="M297" s="34"/>
      <c r="N297" s="34"/>
      <c r="O297" s="34"/>
      <c r="P297" s="34">
        <f t="shared" si="123"/>
        <v>0</v>
      </c>
      <c r="Q297" s="34">
        <f t="shared" si="124"/>
        <v>0</v>
      </c>
      <c r="R297" s="34">
        <f t="shared" si="125"/>
        <v>0</v>
      </c>
      <c r="S297" s="34"/>
      <c r="T297" s="34"/>
      <c r="U297" s="34"/>
      <c r="V297" s="34"/>
      <c r="W297" s="34"/>
      <c r="X297" s="34"/>
      <c r="Y297" s="26"/>
    </row>
    <row r="298" spans="1:25" ht="24.75" customHeight="1" x14ac:dyDescent="0.15">
      <c r="A298" s="28" t="s">
        <v>160</v>
      </c>
      <c r="B298" s="30" t="s">
        <v>153</v>
      </c>
      <c r="C298" s="30" t="s">
        <v>105</v>
      </c>
      <c r="D298" s="63" t="s">
        <v>98</v>
      </c>
      <c r="E298" s="58" t="s">
        <v>475</v>
      </c>
      <c r="F298" s="64"/>
      <c r="G298" s="64">
        <f t="shared" ref="G298:I298" si="146">SUM(G303:G306)</f>
        <v>115924.5</v>
      </c>
      <c r="H298" s="64">
        <f t="shared" si="146"/>
        <v>115924.5</v>
      </c>
      <c r="I298" s="64">
        <f t="shared" si="146"/>
        <v>0</v>
      </c>
      <c r="J298" s="64">
        <f t="shared" ref="J298:L298" si="147">SUM(J303:J306)</f>
        <v>126850</v>
      </c>
      <c r="K298" s="64">
        <f t="shared" si="147"/>
        <v>126850</v>
      </c>
      <c r="L298" s="64">
        <f t="shared" si="147"/>
        <v>0</v>
      </c>
      <c r="M298" s="64">
        <f t="shared" ref="M298:O298" si="148">SUM(M303:M306)</f>
        <v>134000</v>
      </c>
      <c r="N298" s="64">
        <f t="shared" si="148"/>
        <v>134000</v>
      </c>
      <c r="O298" s="64">
        <f t="shared" si="148"/>
        <v>0</v>
      </c>
      <c r="P298" s="34">
        <f>M298-J298</f>
        <v>7150</v>
      </c>
      <c r="Q298" s="34">
        <f>N298-K298</f>
        <v>7150</v>
      </c>
      <c r="R298" s="34">
        <f t="shared" si="125"/>
        <v>0</v>
      </c>
      <c r="S298" s="64">
        <f t="shared" ref="S298:X298" si="149">SUM(S303:S306)</f>
        <v>147500</v>
      </c>
      <c r="T298" s="64">
        <f t="shared" si="149"/>
        <v>147500</v>
      </c>
      <c r="U298" s="64">
        <f t="shared" si="149"/>
        <v>0</v>
      </c>
      <c r="V298" s="64">
        <f t="shared" si="149"/>
        <v>158000</v>
      </c>
      <c r="W298" s="64">
        <f t="shared" si="149"/>
        <v>158000</v>
      </c>
      <c r="X298" s="64">
        <f t="shared" si="149"/>
        <v>0</v>
      </c>
      <c r="Y298" s="26"/>
    </row>
    <row r="299" spans="1:25" s="22" customFormat="1" ht="21.75" customHeight="1" x14ac:dyDescent="0.15">
      <c r="A299" s="23"/>
      <c r="B299" s="25"/>
      <c r="C299" s="25"/>
      <c r="D299" s="60"/>
      <c r="E299" s="61" t="s">
        <v>415</v>
      </c>
      <c r="F299" s="60"/>
      <c r="G299" s="34"/>
      <c r="H299" s="34"/>
      <c r="I299" s="34"/>
      <c r="J299" s="34"/>
      <c r="K299" s="34"/>
      <c r="L299" s="34"/>
      <c r="M299" s="34"/>
      <c r="N299" s="34"/>
      <c r="O299" s="34"/>
      <c r="P299" s="34">
        <f t="shared" si="123"/>
        <v>0</v>
      </c>
      <c r="Q299" s="34">
        <f t="shared" si="124"/>
        <v>0</v>
      </c>
      <c r="R299" s="34">
        <f t="shared" si="125"/>
        <v>0</v>
      </c>
      <c r="S299" s="34"/>
      <c r="T299" s="34"/>
      <c r="U299" s="34"/>
      <c r="V299" s="34"/>
      <c r="W299" s="34"/>
      <c r="X299" s="34"/>
      <c r="Y299" s="21"/>
    </row>
    <row r="300" spans="1:25" ht="16.5" customHeight="1" x14ac:dyDescent="0.15">
      <c r="A300" s="68" t="s">
        <v>161</v>
      </c>
      <c r="B300" s="55" t="s">
        <v>153</v>
      </c>
      <c r="C300" s="55" t="s">
        <v>105</v>
      </c>
      <c r="D300" s="55" t="s">
        <v>100</v>
      </c>
      <c r="E300" s="61" t="s">
        <v>476</v>
      </c>
      <c r="F300" s="60"/>
      <c r="G300" s="60">
        <f t="shared" ref="G300" si="150">SUM(G303:G304)</f>
        <v>115924.5</v>
      </c>
      <c r="H300" s="60">
        <f>SUM(H303:H304)</f>
        <v>115924.5</v>
      </c>
      <c r="I300" s="60">
        <f t="shared" ref="I300" si="151">SUM(I303:I304)</f>
        <v>0</v>
      </c>
      <c r="J300" s="60">
        <f t="shared" ref="J300:L300" si="152">SUM(J303:J304)</f>
        <v>126850</v>
      </c>
      <c r="K300" s="60">
        <f>SUM(K303:K304)</f>
        <v>126850</v>
      </c>
      <c r="L300" s="60">
        <f t="shared" si="152"/>
        <v>0</v>
      </c>
      <c r="M300" s="60">
        <f t="shared" ref="M300" si="153">SUM(M303:M304)</f>
        <v>134000</v>
      </c>
      <c r="N300" s="60">
        <f>SUM(N303:N304)</f>
        <v>134000</v>
      </c>
      <c r="O300" s="60">
        <f t="shared" ref="O300" si="154">SUM(O303:O304)</f>
        <v>0</v>
      </c>
      <c r="P300" s="34">
        <f t="shared" si="123"/>
        <v>7150</v>
      </c>
      <c r="Q300" s="34">
        <f t="shared" si="124"/>
        <v>7150</v>
      </c>
      <c r="R300" s="34">
        <f t="shared" si="125"/>
        <v>0</v>
      </c>
      <c r="S300" s="60">
        <f t="shared" ref="S300" si="155">SUM(S303:S304)</f>
        <v>147500</v>
      </c>
      <c r="T300" s="60">
        <f>SUM(T303:T304)</f>
        <v>147500</v>
      </c>
      <c r="U300" s="60">
        <f t="shared" ref="U300:V300" si="156">SUM(U303:U304)</f>
        <v>0</v>
      </c>
      <c r="V300" s="60">
        <f t="shared" si="156"/>
        <v>158000</v>
      </c>
      <c r="W300" s="60">
        <f>SUM(W303:W304)</f>
        <v>158000</v>
      </c>
      <c r="X300" s="60">
        <f t="shared" ref="X300" si="157">SUM(X303:X304)</f>
        <v>0</v>
      </c>
      <c r="Y300" s="26"/>
    </row>
    <row r="301" spans="1:25" s="22" customFormat="1" ht="21" customHeight="1" x14ac:dyDescent="0.15">
      <c r="A301" s="23"/>
      <c r="B301" s="25"/>
      <c r="C301" s="25"/>
      <c r="D301" s="60"/>
      <c r="E301" s="61" t="s">
        <v>333</v>
      </c>
      <c r="F301" s="60"/>
      <c r="G301" s="34"/>
      <c r="H301" s="34"/>
      <c r="I301" s="34"/>
      <c r="J301" s="34"/>
      <c r="K301" s="34"/>
      <c r="L301" s="34"/>
      <c r="M301" s="34"/>
      <c r="N301" s="34"/>
      <c r="O301" s="34"/>
      <c r="P301" s="34">
        <f t="shared" si="123"/>
        <v>0</v>
      </c>
      <c r="Q301" s="34">
        <f t="shared" si="124"/>
        <v>0</v>
      </c>
      <c r="R301" s="34">
        <f t="shared" si="125"/>
        <v>0</v>
      </c>
      <c r="S301" s="34"/>
      <c r="T301" s="34"/>
      <c r="U301" s="34"/>
      <c r="V301" s="34"/>
      <c r="W301" s="34"/>
      <c r="X301" s="34"/>
      <c r="Y301" s="21"/>
    </row>
    <row r="302" spans="1:25" ht="22.5" customHeight="1" x14ac:dyDescent="0.15">
      <c r="A302" s="28"/>
      <c r="B302" s="30"/>
      <c r="C302" s="30"/>
      <c r="D302" s="63"/>
      <c r="E302" s="58" t="s">
        <v>477</v>
      </c>
      <c r="F302" s="64"/>
      <c r="G302" s="34"/>
      <c r="H302" s="34"/>
      <c r="I302" s="34"/>
      <c r="J302" s="34"/>
      <c r="K302" s="34"/>
      <c r="L302" s="34"/>
      <c r="M302" s="34"/>
      <c r="N302" s="34"/>
      <c r="O302" s="34"/>
      <c r="P302" s="34">
        <f t="shared" si="123"/>
        <v>0</v>
      </c>
      <c r="Q302" s="34">
        <f t="shared" si="124"/>
        <v>0</v>
      </c>
      <c r="R302" s="34">
        <f t="shared" si="125"/>
        <v>0</v>
      </c>
      <c r="S302" s="34"/>
      <c r="T302" s="34"/>
      <c r="U302" s="34"/>
      <c r="V302" s="34"/>
      <c r="W302" s="34"/>
      <c r="X302" s="34"/>
      <c r="Y302" s="26"/>
    </row>
    <row r="303" spans="1:25" ht="33.75" customHeight="1" x14ac:dyDescent="0.15">
      <c r="A303" s="23"/>
      <c r="B303" s="25"/>
      <c r="C303" s="25"/>
      <c r="D303" s="60"/>
      <c r="E303" s="61" t="s">
        <v>293</v>
      </c>
      <c r="F303" s="55">
        <v>4637</v>
      </c>
      <c r="G303" s="34">
        <f>SUM(H303:I303)</f>
        <v>114084.5</v>
      </c>
      <c r="H303" s="34">
        <v>114084.5</v>
      </c>
      <c r="I303" s="34"/>
      <c r="J303" s="34">
        <f>SUM(K303:L303)</f>
        <v>124874</v>
      </c>
      <c r="K303" s="34">
        <v>124874</v>
      </c>
      <c r="L303" s="34"/>
      <c r="M303" s="34">
        <f>SUM(N303:O303)</f>
        <v>132000</v>
      </c>
      <c r="N303" s="34">
        <v>132000</v>
      </c>
      <c r="O303" s="34"/>
      <c r="P303" s="34">
        <f t="shared" si="123"/>
        <v>7126</v>
      </c>
      <c r="Q303" s="34">
        <f t="shared" si="124"/>
        <v>7126</v>
      </c>
      <c r="R303" s="34">
        <f t="shared" si="125"/>
        <v>0</v>
      </c>
      <c r="S303" s="34">
        <v>145000</v>
      </c>
      <c r="T303" s="34">
        <v>145000</v>
      </c>
      <c r="U303" s="34"/>
      <c r="V303" s="34">
        <v>155000</v>
      </c>
      <c r="W303" s="34">
        <v>155000</v>
      </c>
      <c r="X303" s="34"/>
      <c r="Y303" s="26"/>
    </row>
    <row r="304" spans="1:25" ht="33.75" customHeight="1" x14ac:dyDescent="0.15">
      <c r="A304" s="23"/>
      <c r="B304" s="25"/>
      <c r="C304" s="25"/>
      <c r="D304" s="60"/>
      <c r="E304" s="61" t="s">
        <v>294</v>
      </c>
      <c r="F304" s="55" t="s">
        <v>295</v>
      </c>
      <c r="G304" s="34">
        <f>SUM(H304:I304)</f>
        <v>1840</v>
      </c>
      <c r="H304" s="34">
        <v>1840</v>
      </c>
      <c r="I304" s="34"/>
      <c r="J304" s="34">
        <f>SUM(K304:L304)</f>
        <v>1976</v>
      </c>
      <c r="K304" s="34">
        <v>1976</v>
      </c>
      <c r="L304" s="34"/>
      <c r="M304" s="34">
        <f>SUM(N304:O304)</f>
        <v>2000</v>
      </c>
      <c r="N304" s="34">
        <v>2000</v>
      </c>
      <c r="O304" s="34"/>
      <c r="P304" s="34">
        <f t="shared" si="123"/>
        <v>24</v>
      </c>
      <c r="Q304" s="34">
        <f t="shared" si="124"/>
        <v>24</v>
      </c>
      <c r="R304" s="34">
        <f t="shared" si="125"/>
        <v>0</v>
      </c>
      <c r="S304" s="34">
        <f>SUM(T304:U304)</f>
        <v>2500</v>
      </c>
      <c r="T304" s="34">
        <v>2500</v>
      </c>
      <c r="U304" s="34"/>
      <c r="V304" s="34">
        <f>SUM(W304:X304)</f>
        <v>3000</v>
      </c>
      <c r="W304" s="34">
        <v>3000</v>
      </c>
      <c r="X304" s="34"/>
      <c r="Y304" s="26"/>
    </row>
    <row r="305" spans="1:25" ht="18.75" customHeight="1" x14ac:dyDescent="0.15">
      <c r="A305" s="23"/>
      <c r="B305" s="25"/>
      <c r="C305" s="25"/>
      <c r="D305" s="60"/>
      <c r="E305" s="61" t="s">
        <v>271</v>
      </c>
      <c r="F305" s="55" t="s">
        <v>212</v>
      </c>
      <c r="G305" s="34"/>
      <c r="H305" s="34"/>
      <c r="I305" s="34"/>
      <c r="J305" s="34"/>
      <c r="K305" s="34"/>
      <c r="L305" s="34"/>
      <c r="M305" s="34"/>
      <c r="N305" s="34"/>
      <c r="O305" s="34"/>
      <c r="P305" s="34">
        <f t="shared" si="123"/>
        <v>0</v>
      </c>
      <c r="Q305" s="34">
        <f t="shared" si="124"/>
        <v>0</v>
      </c>
      <c r="R305" s="34">
        <f t="shared" si="125"/>
        <v>0</v>
      </c>
      <c r="S305" s="34"/>
      <c r="T305" s="34"/>
      <c r="U305" s="34"/>
      <c r="V305" s="34"/>
      <c r="W305" s="34"/>
      <c r="X305" s="34"/>
      <c r="Y305" s="26"/>
    </row>
    <row r="306" spans="1:25" ht="19.5" customHeight="1" x14ac:dyDescent="0.15">
      <c r="A306" s="23"/>
      <c r="B306" s="25"/>
      <c r="C306" s="25"/>
      <c r="D306" s="60"/>
      <c r="E306" s="61" t="s">
        <v>270</v>
      </c>
      <c r="F306" s="55" t="s">
        <v>210</v>
      </c>
      <c r="G306" s="34"/>
      <c r="H306" s="34"/>
      <c r="I306" s="34"/>
      <c r="J306" s="34"/>
      <c r="K306" s="34"/>
      <c r="L306" s="34"/>
      <c r="M306" s="34"/>
      <c r="N306" s="34"/>
      <c r="O306" s="34"/>
      <c r="P306" s="34">
        <f t="shared" si="123"/>
        <v>0</v>
      </c>
      <c r="Q306" s="34">
        <f t="shared" si="124"/>
        <v>0</v>
      </c>
      <c r="R306" s="34">
        <f t="shared" si="125"/>
        <v>0</v>
      </c>
      <c r="S306" s="34"/>
      <c r="T306" s="34"/>
      <c r="U306" s="34"/>
      <c r="V306" s="34"/>
      <c r="W306" s="34"/>
      <c r="X306" s="34"/>
      <c r="Y306" s="38"/>
    </row>
    <row r="307" spans="1:25" ht="25.5" customHeight="1" x14ac:dyDescent="0.15">
      <c r="A307" s="28" t="s">
        <v>162</v>
      </c>
      <c r="B307" s="30" t="s">
        <v>153</v>
      </c>
      <c r="C307" s="30" t="s">
        <v>107</v>
      </c>
      <c r="D307" s="63" t="s">
        <v>98</v>
      </c>
      <c r="E307" s="58" t="s">
        <v>496</v>
      </c>
      <c r="F307" s="64"/>
      <c r="G307" s="34"/>
      <c r="H307" s="34"/>
      <c r="I307" s="34"/>
      <c r="J307" s="34"/>
      <c r="K307" s="34"/>
      <c r="L307" s="34"/>
      <c r="M307" s="34"/>
      <c r="N307" s="34"/>
      <c r="O307" s="34"/>
      <c r="P307" s="34">
        <f t="shared" ref="P307:P320" si="158">M307-J307</f>
        <v>0</v>
      </c>
      <c r="Q307" s="34">
        <f t="shared" ref="Q307:Q320" si="159">N307-K307</f>
        <v>0</v>
      </c>
      <c r="R307" s="34">
        <f t="shared" ref="R307:R320" si="160">O307-L307</f>
        <v>0</v>
      </c>
      <c r="S307" s="34"/>
      <c r="T307" s="34"/>
      <c r="U307" s="34"/>
      <c r="V307" s="34"/>
      <c r="W307" s="34"/>
      <c r="X307" s="34"/>
      <c r="Y307" s="39"/>
    </row>
    <row r="308" spans="1:25" ht="17.25" customHeight="1" x14ac:dyDescent="0.15">
      <c r="A308" s="68" t="s">
        <v>163</v>
      </c>
      <c r="B308" s="55" t="s">
        <v>153</v>
      </c>
      <c r="C308" s="55" t="s">
        <v>107</v>
      </c>
      <c r="D308" s="55" t="s">
        <v>100</v>
      </c>
      <c r="E308" s="61" t="s">
        <v>496</v>
      </c>
      <c r="F308" s="60"/>
      <c r="G308" s="34"/>
      <c r="H308" s="34"/>
      <c r="I308" s="34"/>
      <c r="J308" s="34"/>
      <c r="K308" s="34"/>
      <c r="L308" s="34"/>
      <c r="M308" s="34"/>
      <c r="N308" s="34"/>
      <c r="O308" s="34"/>
      <c r="P308" s="34">
        <f t="shared" si="158"/>
        <v>0</v>
      </c>
      <c r="Q308" s="34">
        <f t="shared" si="159"/>
        <v>0</v>
      </c>
      <c r="R308" s="34">
        <f t="shared" si="160"/>
        <v>0</v>
      </c>
      <c r="S308" s="34"/>
      <c r="T308" s="34"/>
      <c r="U308" s="34"/>
      <c r="V308" s="34"/>
      <c r="W308" s="34"/>
      <c r="X308" s="34"/>
      <c r="Y308" s="39"/>
    </row>
    <row r="309" spans="1:25" ht="16.5" customHeight="1" x14ac:dyDescent="0.15">
      <c r="A309" s="23"/>
      <c r="B309" s="25"/>
      <c r="C309" s="25"/>
      <c r="D309" s="60"/>
      <c r="E309" s="61" t="s">
        <v>270</v>
      </c>
      <c r="F309" s="55" t="s">
        <v>210</v>
      </c>
      <c r="G309" s="34"/>
      <c r="H309" s="34"/>
      <c r="I309" s="34"/>
      <c r="J309" s="34"/>
      <c r="K309" s="34"/>
      <c r="L309" s="34"/>
      <c r="M309" s="34"/>
      <c r="N309" s="34"/>
      <c r="O309" s="34"/>
      <c r="P309" s="34">
        <f t="shared" si="158"/>
        <v>0</v>
      </c>
      <c r="Q309" s="34">
        <f t="shared" si="159"/>
        <v>0</v>
      </c>
      <c r="R309" s="34">
        <f t="shared" si="160"/>
        <v>0</v>
      </c>
      <c r="S309" s="34"/>
      <c r="T309" s="34"/>
      <c r="U309" s="34"/>
      <c r="V309" s="34"/>
      <c r="W309" s="34"/>
      <c r="X309" s="34"/>
      <c r="Y309" s="39"/>
    </row>
    <row r="310" spans="1:25" ht="18" customHeight="1" x14ac:dyDescent="0.15">
      <c r="A310" s="28" t="s">
        <v>164</v>
      </c>
      <c r="B310" s="30" t="s">
        <v>165</v>
      </c>
      <c r="C310" s="30" t="s">
        <v>98</v>
      </c>
      <c r="D310" s="63" t="s">
        <v>98</v>
      </c>
      <c r="E310" s="58" t="s">
        <v>448</v>
      </c>
      <c r="F310" s="64"/>
      <c r="G310" s="64">
        <f t="shared" ref="G310:I310" si="161">SUM(G316:G320)</f>
        <v>29693.200000000001</v>
      </c>
      <c r="H310" s="64">
        <f t="shared" si="161"/>
        <v>29693.200000000001</v>
      </c>
      <c r="I310" s="64">
        <f t="shared" si="161"/>
        <v>0</v>
      </c>
      <c r="J310" s="64">
        <f t="shared" ref="J310:L310" si="162">SUM(J316:J320)</f>
        <v>25250</v>
      </c>
      <c r="K310" s="64">
        <f t="shared" si="162"/>
        <v>25250</v>
      </c>
      <c r="L310" s="64">
        <f t="shared" si="162"/>
        <v>0</v>
      </c>
      <c r="M310" s="64">
        <f t="shared" ref="M310:O310" si="163">SUM(M316:M320)</f>
        <v>23350</v>
      </c>
      <c r="N310" s="64">
        <f t="shared" si="163"/>
        <v>23350</v>
      </c>
      <c r="O310" s="64">
        <f t="shared" si="163"/>
        <v>0</v>
      </c>
      <c r="P310" s="34">
        <v>25000</v>
      </c>
      <c r="Q310" s="34">
        <v>25000</v>
      </c>
      <c r="R310" s="34">
        <f t="shared" si="160"/>
        <v>0</v>
      </c>
      <c r="S310" s="64">
        <f t="shared" ref="S310:X310" si="164">SUM(S316:S320)</f>
        <v>24500</v>
      </c>
      <c r="T310" s="64">
        <f t="shared" si="164"/>
        <v>24500</v>
      </c>
      <c r="U310" s="64">
        <f t="shared" si="164"/>
        <v>0</v>
      </c>
      <c r="V310" s="64">
        <f t="shared" si="164"/>
        <v>25800</v>
      </c>
      <c r="W310" s="64">
        <f t="shared" si="164"/>
        <v>25800</v>
      </c>
      <c r="X310" s="64">
        <f t="shared" si="164"/>
        <v>0</v>
      </c>
      <c r="Y310" s="39"/>
    </row>
    <row r="311" spans="1:25" ht="16.5" customHeight="1" x14ac:dyDescent="0.15">
      <c r="A311" s="23"/>
      <c r="B311" s="25"/>
      <c r="C311" s="25"/>
      <c r="D311" s="60"/>
      <c r="E311" s="61" t="s">
        <v>333</v>
      </c>
      <c r="F311" s="60"/>
      <c r="G311" s="34"/>
      <c r="H311" s="34"/>
      <c r="I311" s="34"/>
      <c r="J311" s="34"/>
      <c r="K311" s="34"/>
      <c r="L311" s="34"/>
      <c r="M311" s="34"/>
      <c r="N311" s="34"/>
      <c r="O311" s="34"/>
      <c r="P311" s="34">
        <f t="shared" si="158"/>
        <v>0</v>
      </c>
      <c r="Q311" s="34">
        <f t="shared" si="159"/>
        <v>0</v>
      </c>
      <c r="R311" s="34">
        <f t="shared" si="160"/>
        <v>0</v>
      </c>
      <c r="S311" s="34"/>
      <c r="T311" s="34"/>
      <c r="U311" s="34"/>
      <c r="V311" s="34"/>
      <c r="W311" s="34"/>
      <c r="X311" s="34"/>
      <c r="Y311" s="39"/>
    </row>
    <row r="312" spans="1:25" ht="27" customHeight="1" x14ac:dyDescent="0.15">
      <c r="A312" s="28" t="s">
        <v>166</v>
      </c>
      <c r="B312" s="30" t="s">
        <v>165</v>
      </c>
      <c r="C312" s="30" t="s">
        <v>121</v>
      </c>
      <c r="D312" s="63" t="s">
        <v>98</v>
      </c>
      <c r="E312" s="58" t="s">
        <v>478</v>
      </c>
      <c r="F312" s="64"/>
      <c r="G312" s="64">
        <f t="shared" ref="G312:I312" si="165">SUM(G316:G320)</f>
        <v>29693.200000000001</v>
      </c>
      <c r="H312" s="64">
        <f t="shared" si="165"/>
        <v>29693.200000000001</v>
      </c>
      <c r="I312" s="64">
        <f t="shared" si="165"/>
        <v>0</v>
      </c>
      <c r="J312" s="64">
        <f t="shared" ref="J312:L312" si="166">SUM(J316:J320)</f>
        <v>25250</v>
      </c>
      <c r="K312" s="64">
        <f t="shared" si="166"/>
        <v>25250</v>
      </c>
      <c r="L312" s="64">
        <f t="shared" si="166"/>
        <v>0</v>
      </c>
      <c r="M312" s="64">
        <f t="shared" ref="M312:O312" si="167">SUM(M316:M320)</f>
        <v>23350</v>
      </c>
      <c r="N312" s="64">
        <f t="shared" si="167"/>
        <v>23350</v>
      </c>
      <c r="O312" s="64">
        <f t="shared" si="167"/>
        <v>0</v>
      </c>
      <c r="P312" s="34">
        <f t="shared" si="158"/>
        <v>-1900</v>
      </c>
      <c r="Q312" s="34">
        <f t="shared" si="159"/>
        <v>-1900</v>
      </c>
      <c r="R312" s="34">
        <f t="shared" si="160"/>
        <v>0</v>
      </c>
      <c r="S312" s="64">
        <f t="shared" ref="S312:X312" si="168">SUM(S316:S320)</f>
        <v>24500</v>
      </c>
      <c r="T312" s="64">
        <f t="shared" si="168"/>
        <v>24500</v>
      </c>
      <c r="U312" s="64">
        <f t="shared" si="168"/>
        <v>0</v>
      </c>
      <c r="V312" s="64">
        <f t="shared" si="168"/>
        <v>25800</v>
      </c>
      <c r="W312" s="64">
        <f t="shared" si="168"/>
        <v>25800</v>
      </c>
      <c r="X312" s="64">
        <f t="shared" si="168"/>
        <v>0</v>
      </c>
      <c r="Y312" s="39"/>
    </row>
    <row r="313" spans="1:25" ht="18.75" customHeight="1" x14ac:dyDescent="0.15">
      <c r="A313" s="23"/>
      <c r="B313" s="25"/>
      <c r="C313" s="25"/>
      <c r="D313" s="60"/>
      <c r="E313" s="61" t="s">
        <v>415</v>
      </c>
      <c r="F313" s="60"/>
      <c r="G313" s="34"/>
      <c r="H313" s="34"/>
      <c r="I313" s="34"/>
      <c r="J313" s="34"/>
      <c r="K313" s="34"/>
      <c r="L313" s="34"/>
      <c r="M313" s="34"/>
      <c r="N313" s="34"/>
      <c r="O313" s="34"/>
      <c r="P313" s="34">
        <f t="shared" si="158"/>
        <v>0</v>
      </c>
      <c r="Q313" s="34">
        <f t="shared" si="159"/>
        <v>0</v>
      </c>
      <c r="R313" s="34">
        <f t="shared" si="160"/>
        <v>0</v>
      </c>
      <c r="S313" s="34"/>
      <c r="T313" s="34"/>
      <c r="U313" s="34"/>
      <c r="V313" s="34"/>
      <c r="W313" s="34"/>
      <c r="X313" s="34"/>
      <c r="Y313" s="39"/>
    </row>
    <row r="314" spans="1:25" ht="21" x14ac:dyDescent="0.15">
      <c r="A314" s="68" t="s">
        <v>167</v>
      </c>
      <c r="B314" s="55" t="s">
        <v>165</v>
      </c>
      <c r="C314" s="55" t="s">
        <v>121</v>
      </c>
      <c r="D314" s="55" t="s">
        <v>100</v>
      </c>
      <c r="E314" s="61" t="s">
        <v>478</v>
      </c>
      <c r="F314" s="60"/>
      <c r="G314" s="60">
        <f t="shared" ref="G314:I314" si="169">SUM(G316:G320)</f>
        <v>29693.200000000001</v>
      </c>
      <c r="H314" s="60">
        <f t="shared" si="169"/>
        <v>29693.200000000001</v>
      </c>
      <c r="I314" s="60">
        <f t="shared" si="169"/>
        <v>0</v>
      </c>
      <c r="J314" s="60">
        <f t="shared" ref="J314:L314" si="170">SUM(J316:J320)</f>
        <v>25250</v>
      </c>
      <c r="K314" s="60">
        <f t="shared" si="170"/>
        <v>25250</v>
      </c>
      <c r="L314" s="60">
        <f t="shared" si="170"/>
        <v>0</v>
      </c>
      <c r="M314" s="60">
        <f t="shared" ref="M314:O314" si="171">SUM(M316:M320)</f>
        <v>23350</v>
      </c>
      <c r="N314" s="60">
        <f t="shared" si="171"/>
        <v>23350</v>
      </c>
      <c r="O314" s="60">
        <f t="shared" si="171"/>
        <v>0</v>
      </c>
      <c r="P314" s="34">
        <f t="shared" si="158"/>
        <v>-1900</v>
      </c>
      <c r="Q314" s="34">
        <f t="shared" si="159"/>
        <v>-1900</v>
      </c>
      <c r="R314" s="34">
        <f t="shared" si="160"/>
        <v>0</v>
      </c>
      <c r="S314" s="60">
        <f t="shared" ref="S314:X314" si="172">SUM(S316:S320)</f>
        <v>24500</v>
      </c>
      <c r="T314" s="60">
        <f t="shared" si="172"/>
        <v>24500</v>
      </c>
      <c r="U314" s="60">
        <f t="shared" si="172"/>
        <v>0</v>
      </c>
      <c r="V314" s="60">
        <f t="shared" si="172"/>
        <v>25800</v>
      </c>
      <c r="W314" s="60">
        <f t="shared" si="172"/>
        <v>25800</v>
      </c>
      <c r="X314" s="60">
        <f t="shared" si="172"/>
        <v>0</v>
      </c>
      <c r="Y314" s="39"/>
    </row>
    <row r="315" spans="1:25" ht="14.25" customHeight="1" x14ac:dyDescent="0.15">
      <c r="A315" s="23"/>
      <c r="B315" s="25"/>
      <c r="C315" s="25"/>
      <c r="D315" s="60"/>
      <c r="E315" s="61" t="s">
        <v>333</v>
      </c>
      <c r="F315" s="60"/>
      <c r="G315" s="34"/>
      <c r="H315" s="34"/>
      <c r="I315" s="34"/>
      <c r="J315" s="34"/>
      <c r="K315" s="34"/>
      <c r="L315" s="34"/>
      <c r="M315" s="34"/>
      <c r="N315" s="34"/>
      <c r="O315" s="34"/>
      <c r="P315" s="34">
        <f t="shared" si="158"/>
        <v>0</v>
      </c>
      <c r="Q315" s="34">
        <f t="shared" si="159"/>
        <v>0</v>
      </c>
      <c r="R315" s="34">
        <f t="shared" si="160"/>
        <v>0</v>
      </c>
      <c r="S315" s="34"/>
      <c r="T315" s="34"/>
      <c r="U315" s="34"/>
      <c r="V315" s="34"/>
      <c r="W315" s="34"/>
      <c r="X315" s="34"/>
      <c r="Y315" s="39"/>
    </row>
    <row r="316" spans="1:25" ht="25.5" customHeight="1" x14ac:dyDescent="0.15">
      <c r="A316" s="23"/>
      <c r="B316" s="25"/>
      <c r="C316" s="25"/>
      <c r="D316" s="60"/>
      <c r="E316" s="61" t="s">
        <v>493</v>
      </c>
      <c r="F316" s="55" t="s">
        <v>201</v>
      </c>
      <c r="G316" s="34">
        <f>SUM(H316:I316)</f>
        <v>16021</v>
      </c>
      <c r="H316" s="34">
        <v>16021</v>
      </c>
      <c r="I316" s="34"/>
      <c r="J316" s="34">
        <f>SUM(K316:L316)</f>
        <v>19950</v>
      </c>
      <c r="K316" s="34">
        <v>19950</v>
      </c>
      <c r="L316" s="34"/>
      <c r="M316" s="34">
        <f>SUM(N316:O316)</f>
        <v>22000</v>
      </c>
      <c r="N316" s="34">
        <v>22000</v>
      </c>
      <c r="O316" s="34"/>
      <c r="P316" s="34">
        <f t="shared" ref="P316:R317" si="173">M316-J316</f>
        <v>2050</v>
      </c>
      <c r="Q316" s="34">
        <f t="shared" si="173"/>
        <v>2050</v>
      </c>
      <c r="R316" s="34">
        <f t="shared" si="173"/>
        <v>0</v>
      </c>
      <c r="S316" s="34">
        <f>SUM(T316:U316)</f>
        <v>23000</v>
      </c>
      <c r="T316" s="34">
        <v>23000</v>
      </c>
      <c r="U316" s="34"/>
      <c r="V316" s="34">
        <f>SUM(W316:X316)</f>
        <v>24000</v>
      </c>
      <c r="W316" s="34">
        <v>24000</v>
      </c>
      <c r="X316" s="34"/>
      <c r="Y316" s="39"/>
    </row>
    <row r="317" spans="1:25" ht="37.5" customHeight="1" x14ac:dyDescent="0.15">
      <c r="A317" s="23"/>
      <c r="B317" s="25"/>
      <c r="C317" s="25"/>
      <c r="D317" s="60"/>
      <c r="E317" s="61" t="s">
        <v>294</v>
      </c>
      <c r="F317" s="55" t="s">
        <v>295</v>
      </c>
      <c r="G317" s="34">
        <f t="shared" ref="G317:G320" si="174">SUM(H317:I317)</f>
        <v>290</v>
      </c>
      <c r="H317" s="34">
        <v>290</v>
      </c>
      <c r="I317" s="34"/>
      <c r="J317" s="34">
        <f t="shared" ref="J317:J320" si="175">SUM(K317:L317)</f>
        <v>300</v>
      </c>
      <c r="K317" s="34">
        <v>300</v>
      </c>
      <c r="L317" s="34"/>
      <c r="M317" s="34">
        <f t="shared" ref="M317:M320" si="176">SUM(N317:O317)</f>
        <v>350</v>
      </c>
      <c r="N317" s="34">
        <v>350</v>
      </c>
      <c r="O317" s="34"/>
      <c r="P317" s="34">
        <f t="shared" si="173"/>
        <v>50</v>
      </c>
      <c r="Q317" s="34">
        <f t="shared" si="173"/>
        <v>50</v>
      </c>
      <c r="R317" s="34">
        <f t="shared" si="173"/>
        <v>0</v>
      </c>
      <c r="S317" s="34">
        <f t="shared" ref="S317:S320" si="177">SUM(T317:U317)</f>
        <v>500</v>
      </c>
      <c r="T317" s="34">
        <v>500</v>
      </c>
      <c r="U317" s="34"/>
      <c r="V317" s="34">
        <f t="shared" ref="V317:V320" si="178">SUM(W317:X317)</f>
        <v>800</v>
      </c>
      <c r="W317" s="34">
        <v>800</v>
      </c>
      <c r="X317" s="34"/>
      <c r="Y317" s="39"/>
    </row>
    <row r="318" spans="1:25" ht="25.5" customHeight="1" x14ac:dyDescent="0.15">
      <c r="A318" s="23"/>
      <c r="B318" s="25"/>
      <c r="C318" s="25"/>
      <c r="D318" s="60"/>
      <c r="E318" s="61" t="s">
        <v>287</v>
      </c>
      <c r="F318" s="60" t="s">
        <v>288</v>
      </c>
      <c r="G318" s="34">
        <f t="shared" si="174"/>
        <v>0</v>
      </c>
      <c r="H318" s="34"/>
      <c r="I318" s="34">
        <v>0</v>
      </c>
      <c r="J318" s="34">
        <f t="shared" si="175"/>
        <v>1000</v>
      </c>
      <c r="K318" s="34">
        <v>1000</v>
      </c>
      <c r="L318" s="34">
        <v>0</v>
      </c>
      <c r="M318" s="34">
        <f t="shared" si="176"/>
        <v>1000</v>
      </c>
      <c r="N318" s="34">
        <v>1000</v>
      </c>
      <c r="O318" s="34">
        <v>0</v>
      </c>
      <c r="P318" s="34">
        <f t="shared" si="158"/>
        <v>0</v>
      </c>
      <c r="Q318" s="34">
        <f t="shared" si="159"/>
        <v>0</v>
      </c>
      <c r="R318" s="34">
        <f t="shared" si="160"/>
        <v>0</v>
      </c>
      <c r="S318" s="34">
        <f t="shared" si="177"/>
        <v>1000</v>
      </c>
      <c r="T318" s="34">
        <v>1000</v>
      </c>
      <c r="U318" s="34">
        <v>0</v>
      </c>
      <c r="V318" s="34">
        <f t="shared" si="178"/>
        <v>1000</v>
      </c>
      <c r="W318" s="34">
        <v>1000</v>
      </c>
      <c r="X318" s="34">
        <v>0</v>
      </c>
      <c r="Y318" s="39"/>
    </row>
    <row r="319" spans="1:25" ht="25.5" customHeight="1" x14ac:dyDescent="0.15">
      <c r="A319" s="23"/>
      <c r="B319" s="25"/>
      <c r="C319" s="25"/>
      <c r="D319" s="60"/>
      <c r="E319" s="61" t="s">
        <v>296</v>
      </c>
      <c r="F319" s="60" t="s">
        <v>297</v>
      </c>
      <c r="G319" s="34">
        <f t="shared" si="174"/>
        <v>150</v>
      </c>
      <c r="H319" s="34">
        <v>150</v>
      </c>
      <c r="I319" s="34">
        <v>0</v>
      </c>
      <c r="J319" s="34">
        <f t="shared" si="175"/>
        <v>2000</v>
      </c>
      <c r="K319" s="34">
        <v>2000</v>
      </c>
      <c r="L319" s="34">
        <v>0</v>
      </c>
      <c r="M319" s="34">
        <f t="shared" si="176"/>
        <v>0</v>
      </c>
      <c r="N319" s="34"/>
      <c r="O319" s="34">
        <v>0</v>
      </c>
      <c r="P319" s="34">
        <f t="shared" si="158"/>
        <v>-2000</v>
      </c>
      <c r="Q319" s="34">
        <f t="shared" si="159"/>
        <v>-2000</v>
      </c>
      <c r="R319" s="34">
        <f t="shared" si="160"/>
        <v>0</v>
      </c>
      <c r="S319" s="34">
        <f t="shared" si="177"/>
        <v>0</v>
      </c>
      <c r="T319" s="34"/>
      <c r="U319" s="34">
        <v>0</v>
      </c>
      <c r="V319" s="34">
        <f t="shared" si="178"/>
        <v>0</v>
      </c>
      <c r="W319" s="34"/>
      <c r="X319" s="34">
        <v>0</v>
      </c>
      <c r="Y319" s="39"/>
    </row>
    <row r="320" spans="1:25" ht="16.5" customHeight="1" x14ac:dyDescent="0.15">
      <c r="A320" s="23"/>
      <c r="B320" s="25"/>
      <c r="C320" s="25"/>
      <c r="D320" s="60"/>
      <c r="E320" s="61" t="s">
        <v>266</v>
      </c>
      <c r="F320" s="60" t="s">
        <v>204</v>
      </c>
      <c r="G320" s="34">
        <f t="shared" si="174"/>
        <v>13232.2</v>
      </c>
      <c r="H320" s="34">
        <v>13232.2</v>
      </c>
      <c r="I320" s="34">
        <v>0</v>
      </c>
      <c r="J320" s="34">
        <f t="shared" si="175"/>
        <v>2000</v>
      </c>
      <c r="K320" s="34">
        <v>2000</v>
      </c>
      <c r="L320" s="34">
        <v>0</v>
      </c>
      <c r="M320" s="34">
        <f t="shared" si="176"/>
        <v>0</v>
      </c>
      <c r="N320" s="34"/>
      <c r="O320" s="34">
        <v>0</v>
      </c>
      <c r="P320" s="34">
        <f t="shared" si="158"/>
        <v>-2000</v>
      </c>
      <c r="Q320" s="34">
        <f t="shared" si="159"/>
        <v>-2000</v>
      </c>
      <c r="R320" s="34">
        <f t="shared" si="160"/>
        <v>0</v>
      </c>
      <c r="S320" s="34">
        <f t="shared" si="177"/>
        <v>0</v>
      </c>
      <c r="T320" s="34"/>
      <c r="U320" s="34">
        <v>0</v>
      </c>
      <c r="V320" s="34">
        <f t="shared" si="178"/>
        <v>0</v>
      </c>
      <c r="W320" s="34"/>
      <c r="X320" s="34">
        <v>0</v>
      </c>
      <c r="Y320" s="39"/>
    </row>
    <row r="321" spans="1:25" ht="21" x14ac:dyDescent="0.15">
      <c r="A321" s="28" t="s">
        <v>168</v>
      </c>
      <c r="B321" s="30" t="s">
        <v>165</v>
      </c>
      <c r="C321" s="30" t="s">
        <v>123</v>
      </c>
      <c r="D321" s="63" t="s">
        <v>98</v>
      </c>
      <c r="E321" s="58" t="s">
        <v>479</v>
      </c>
      <c r="F321" s="64"/>
      <c r="G321" s="34"/>
      <c r="H321" s="34"/>
      <c r="I321" s="34"/>
      <c r="J321" s="34"/>
      <c r="K321" s="34"/>
      <c r="L321" s="34"/>
      <c r="M321" s="34"/>
      <c r="N321" s="34"/>
      <c r="O321" s="34"/>
      <c r="P321" s="34">
        <f t="shared" ref="P321:P334" si="179">M321-J321</f>
        <v>0</v>
      </c>
      <c r="Q321" s="34">
        <f t="shared" ref="Q321:Q334" si="180">N321-K321</f>
        <v>0</v>
      </c>
      <c r="R321" s="34">
        <f t="shared" ref="R321:R334" si="181">O321-L321</f>
        <v>0</v>
      </c>
      <c r="S321" s="34"/>
      <c r="T321" s="34"/>
      <c r="U321" s="34"/>
      <c r="V321" s="34"/>
      <c r="W321" s="34"/>
      <c r="X321" s="34"/>
      <c r="Y321" s="39"/>
    </row>
    <row r="322" spans="1:25" x14ac:dyDescent="0.15">
      <c r="A322" s="23"/>
      <c r="B322" s="25"/>
      <c r="C322" s="25"/>
      <c r="D322" s="60"/>
      <c r="E322" s="61" t="s">
        <v>415</v>
      </c>
      <c r="F322" s="60"/>
      <c r="G322" s="34"/>
      <c r="H322" s="34"/>
      <c r="I322" s="34"/>
      <c r="J322" s="34"/>
      <c r="K322" s="34"/>
      <c r="L322" s="34"/>
      <c r="M322" s="34"/>
      <c r="N322" s="34"/>
      <c r="O322" s="34"/>
      <c r="P322" s="34">
        <f t="shared" si="179"/>
        <v>0</v>
      </c>
      <c r="Q322" s="34">
        <f t="shared" si="180"/>
        <v>0</v>
      </c>
      <c r="R322" s="34">
        <f t="shared" si="181"/>
        <v>0</v>
      </c>
      <c r="S322" s="34"/>
      <c r="T322" s="34"/>
      <c r="U322" s="34"/>
      <c r="V322" s="34"/>
      <c r="W322" s="34"/>
      <c r="X322" s="34"/>
      <c r="Y322" s="39"/>
    </row>
    <row r="323" spans="1:25" ht="29.25" customHeight="1" x14ac:dyDescent="0.15">
      <c r="A323" s="68" t="s">
        <v>169</v>
      </c>
      <c r="B323" s="55" t="s">
        <v>165</v>
      </c>
      <c r="C323" s="55" t="s">
        <v>123</v>
      </c>
      <c r="D323" s="55" t="s">
        <v>112</v>
      </c>
      <c r="E323" s="61" t="s">
        <v>497</v>
      </c>
      <c r="F323" s="60"/>
      <c r="G323" s="34"/>
      <c r="H323" s="34"/>
      <c r="I323" s="34"/>
      <c r="J323" s="34"/>
      <c r="K323" s="34"/>
      <c r="L323" s="34"/>
      <c r="M323" s="34"/>
      <c r="N323" s="34"/>
      <c r="O323" s="34"/>
      <c r="P323" s="34">
        <f t="shared" si="179"/>
        <v>0</v>
      </c>
      <c r="Q323" s="34">
        <f t="shared" si="180"/>
        <v>0</v>
      </c>
      <c r="R323" s="34">
        <f t="shared" si="181"/>
        <v>0</v>
      </c>
      <c r="S323" s="34"/>
      <c r="T323" s="34"/>
      <c r="U323" s="34"/>
      <c r="V323" s="34"/>
      <c r="W323" s="34"/>
      <c r="X323" s="34"/>
      <c r="Y323" s="39"/>
    </row>
    <row r="324" spans="1:25" ht="15" customHeight="1" x14ac:dyDescent="0.15">
      <c r="A324" s="23"/>
      <c r="B324" s="25"/>
      <c r="C324" s="25"/>
      <c r="D324" s="60"/>
      <c r="E324" s="61" t="s">
        <v>333</v>
      </c>
      <c r="F324" s="60"/>
      <c r="G324" s="34"/>
      <c r="H324" s="34"/>
      <c r="I324" s="34"/>
      <c r="J324" s="34"/>
      <c r="K324" s="34"/>
      <c r="L324" s="34"/>
      <c r="M324" s="34"/>
      <c r="N324" s="34"/>
      <c r="O324" s="34"/>
      <c r="P324" s="34">
        <f t="shared" si="179"/>
        <v>0</v>
      </c>
      <c r="Q324" s="34">
        <f t="shared" si="180"/>
        <v>0</v>
      </c>
      <c r="R324" s="34">
        <f t="shared" si="181"/>
        <v>0</v>
      </c>
      <c r="S324" s="34"/>
      <c r="T324" s="34"/>
      <c r="U324" s="34"/>
      <c r="V324" s="34"/>
      <c r="W324" s="34"/>
      <c r="X324" s="34"/>
      <c r="Y324" s="39"/>
    </row>
    <row r="325" spans="1:25" ht="15" customHeight="1" x14ac:dyDescent="0.15">
      <c r="A325" s="23"/>
      <c r="B325" s="25"/>
      <c r="C325" s="25"/>
      <c r="D325" s="60"/>
      <c r="E325" s="61" t="s">
        <v>266</v>
      </c>
      <c r="F325" s="55" t="s">
        <v>204</v>
      </c>
      <c r="G325" s="34"/>
      <c r="H325" s="34"/>
      <c r="I325" s="34"/>
      <c r="J325" s="34"/>
      <c r="K325" s="34"/>
      <c r="L325" s="34"/>
      <c r="M325" s="34"/>
      <c r="N325" s="34"/>
      <c r="O325" s="34"/>
      <c r="P325" s="34">
        <f t="shared" si="179"/>
        <v>0</v>
      </c>
      <c r="Q325" s="34">
        <f t="shared" si="180"/>
        <v>0</v>
      </c>
      <c r="R325" s="34">
        <f t="shared" si="181"/>
        <v>0</v>
      </c>
      <c r="S325" s="34"/>
      <c r="T325" s="34"/>
      <c r="U325" s="34"/>
      <c r="V325" s="34"/>
      <c r="W325" s="34"/>
      <c r="X325" s="34"/>
      <c r="Y325" s="39"/>
    </row>
    <row r="326" spans="1:25" ht="15" customHeight="1" x14ac:dyDescent="0.15">
      <c r="A326" s="23"/>
      <c r="B326" s="25"/>
      <c r="C326" s="25"/>
      <c r="D326" s="60"/>
      <c r="E326" s="61" t="s">
        <v>250</v>
      </c>
      <c r="F326" s="55" t="s">
        <v>181</v>
      </c>
      <c r="G326" s="34"/>
      <c r="H326" s="34"/>
      <c r="I326" s="34"/>
      <c r="J326" s="34"/>
      <c r="K326" s="34"/>
      <c r="L326" s="34"/>
      <c r="M326" s="34"/>
      <c r="N326" s="34"/>
      <c r="O326" s="34"/>
      <c r="P326" s="34">
        <f t="shared" si="179"/>
        <v>0</v>
      </c>
      <c r="Q326" s="34">
        <f t="shared" si="180"/>
        <v>0</v>
      </c>
      <c r="R326" s="34">
        <f t="shared" si="181"/>
        <v>0</v>
      </c>
      <c r="S326" s="34"/>
      <c r="T326" s="34"/>
      <c r="U326" s="34"/>
      <c r="V326" s="34"/>
      <c r="W326" s="34"/>
      <c r="X326" s="34"/>
      <c r="Y326" s="39"/>
    </row>
    <row r="327" spans="1:25" ht="21" x14ac:dyDescent="0.15">
      <c r="A327" s="28" t="s">
        <v>170</v>
      </c>
      <c r="B327" s="30" t="s">
        <v>171</v>
      </c>
      <c r="C327" s="30" t="s">
        <v>98</v>
      </c>
      <c r="D327" s="63" t="s">
        <v>98</v>
      </c>
      <c r="E327" s="58" t="s">
        <v>498</v>
      </c>
      <c r="F327" s="64"/>
      <c r="G327" s="20">
        <v>319611</v>
      </c>
      <c r="H327" s="20">
        <v>319611</v>
      </c>
      <c r="I327" s="20"/>
      <c r="J327" s="20">
        <f>SUM(K327)</f>
        <v>334340</v>
      </c>
      <c r="K327" s="20">
        <v>334340</v>
      </c>
      <c r="L327" s="20"/>
      <c r="M327" s="20">
        <f>SUM(N327)</f>
        <v>350000</v>
      </c>
      <c r="N327" s="20">
        <v>350000</v>
      </c>
      <c r="O327" s="20"/>
      <c r="P327" s="34">
        <f t="shared" si="179"/>
        <v>15660</v>
      </c>
      <c r="Q327" s="34">
        <f t="shared" si="180"/>
        <v>15660</v>
      </c>
      <c r="R327" s="34">
        <f>O327-L327</f>
        <v>0</v>
      </c>
      <c r="S327" s="20">
        <f>SUM(T327)</f>
        <v>380000</v>
      </c>
      <c r="T327" s="20">
        <v>380000</v>
      </c>
      <c r="U327" s="20"/>
      <c r="V327" s="20">
        <f>SUM(W327)</f>
        <v>400000</v>
      </c>
      <c r="W327" s="20">
        <v>400000</v>
      </c>
      <c r="X327" s="20"/>
      <c r="Y327" s="39"/>
    </row>
    <row r="328" spans="1:25" ht="18" customHeight="1" x14ac:dyDescent="0.15">
      <c r="A328" s="23"/>
      <c r="B328" s="25"/>
      <c r="C328" s="25"/>
      <c r="D328" s="60"/>
      <c r="E328" s="61" t="s">
        <v>333</v>
      </c>
      <c r="F328" s="60"/>
      <c r="G328" s="34"/>
      <c r="H328" s="34"/>
      <c r="I328" s="34"/>
      <c r="J328" s="34"/>
      <c r="K328" s="34"/>
      <c r="L328" s="34"/>
      <c r="M328" s="34"/>
      <c r="N328" s="34"/>
      <c r="O328" s="34"/>
      <c r="P328" s="34">
        <f t="shared" si="179"/>
        <v>0</v>
      </c>
      <c r="Q328" s="34">
        <f t="shared" si="180"/>
        <v>0</v>
      </c>
      <c r="R328" s="34">
        <f t="shared" si="181"/>
        <v>0</v>
      </c>
      <c r="S328" s="34"/>
      <c r="T328" s="34"/>
      <c r="U328" s="34"/>
      <c r="V328" s="34"/>
      <c r="W328" s="34"/>
      <c r="X328" s="34"/>
      <c r="Y328" s="39"/>
    </row>
    <row r="329" spans="1:25" ht="28.5" customHeight="1" x14ac:dyDescent="0.15">
      <c r="A329" s="28" t="s">
        <v>172</v>
      </c>
      <c r="B329" s="30" t="s">
        <v>171</v>
      </c>
      <c r="C329" s="30" t="s">
        <v>100</v>
      </c>
      <c r="D329" s="63" t="s">
        <v>98</v>
      </c>
      <c r="E329" s="58" t="s">
        <v>503</v>
      </c>
      <c r="F329" s="64"/>
      <c r="G329" s="20">
        <v>319611</v>
      </c>
      <c r="H329" s="20">
        <v>319611</v>
      </c>
      <c r="I329" s="20"/>
      <c r="J329" s="20">
        <f>SUM(K329)</f>
        <v>334340</v>
      </c>
      <c r="K329" s="20">
        <v>334340</v>
      </c>
      <c r="L329" s="20"/>
      <c r="M329" s="20">
        <f>SUM(N329)</f>
        <v>350000</v>
      </c>
      <c r="N329" s="20">
        <v>350000</v>
      </c>
      <c r="O329" s="20"/>
      <c r="P329" s="34">
        <f t="shared" si="179"/>
        <v>15660</v>
      </c>
      <c r="Q329" s="34">
        <f t="shared" si="180"/>
        <v>15660</v>
      </c>
      <c r="R329" s="34">
        <f>O329-L329</f>
        <v>0</v>
      </c>
      <c r="S329" s="20">
        <v>380000</v>
      </c>
      <c r="T329" s="20">
        <v>380000</v>
      </c>
      <c r="U329" s="20"/>
      <c r="V329" s="20">
        <v>400000</v>
      </c>
      <c r="W329" s="20">
        <v>400000</v>
      </c>
      <c r="X329" s="20"/>
      <c r="Y329" s="39"/>
    </row>
    <row r="330" spans="1:25" ht="15" customHeight="1" x14ac:dyDescent="0.15">
      <c r="A330" s="23"/>
      <c r="B330" s="25"/>
      <c r="C330" s="25"/>
      <c r="D330" s="60"/>
      <c r="E330" s="61" t="s">
        <v>415</v>
      </c>
      <c r="F330" s="60"/>
      <c r="G330" s="34"/>
      <c r="H330" s="34"/>
      <c r="I330" s="34"/>
      <c r="J330" s="34"/>
      <c r="K330" s="34"/>
      <c r="L330" s="34"/>
      <c r="M330" s="34"/>
      <c r="N330" s="34"/>
      <c r="O330" s="34"/>
      <c r="P330" s="34">
        <f t="shared" si="179"/>
        <v>0</v>
      </c>
      <c r="Q330" s="34">
        <f t="shared" si="180"/>
        <v>0</v>
      </c>
      <c r="R330" s="34">
        <f t="shared" si="181"/>
        <v>0</v>
      </c>
      <c r="S330" s="34"/>
      <c r="T330" s="34"/>
      <c r="U330" s="34"/>
      <c r="V330" s="34"/>
      <c r="W330" s="34"/>
      <c r="X330" s="34"/>
      <c r="Y330" s="39"/>
    </row>
    <row r="331" spans="1:25" ht="15" customHeight="1" thickBot="1" x14ac:dyDescent="0.2">
      <c r="A331" s="68" t="s">
        <v>173</v>
      </c>
      <c r="B331" s="55" t="s">
        <v>171</v>
      </c>
      <c r="C331" s="55" t="s">
        <v>100</v>
      </c>
      <c r="D331" s="55" t="s">
        <v>112</v>
      </c>
      <c r="E331" s="61" t="s">
        <v>504</v>
      </c>
      <c r="F331" s="60"/>
      <c r="G331" s="87">
        <v>319611</v>
      </c>
      <c r="H331" s="87">
        <v>319611</v>
      </c>
      <c r="I331" s="34"/>
      <c r="J331" s="34">
        <v>334340</v>
      </c>
      <c r="K331" s="34">
        <v>334340</v>
      </c>
      <c r="L331" s="34"/>
      <c r="M331" s="34">
        <v>350000</v>
      </c>
      <c r="N331" s="34">
        <v>350000</v>
      </c>
      <c r="O331" s="34"/>
      <c r="P331" s="34">
        <f t="shared" si="179"/>
        <v>15660</v>
      </c>
      <c r="Q331" s="34">
        <f t="shared" si="180"/>
        <v>15660</v>
      </c>
      <c r="R331" s="34">
        <f t="shared" si="181"/>
        <v>0</v>
      </c>
      <c r="S331" s="34">
        <v>380000</v>
      </c>
      <c r="T331" s="34">
        <v>380000</v>
      </c>
      <c r="U331" s="34"/>
      <c r="V331" s="34">
        <v>400000</v>
      </c>
      <c r="W331" s="34">
        <v>400000</v>
      </c>
      <c r="X331" s="34"/>
      <c r="Y331" s="39"/>
    </row>
    <row r="332" spans="1:25" ht="15" customHeight="1" x14ac:dyDescent="0.15">
      <c r="A332" s="23"/>
      <c r="B332" s="25"/>
      <c r="C332" s="25"/>
      <c r="D332" s="60"/>
      <c r="E332" s="61" t="s">
        <v>333</v>
      </c>
      <c r="F332" s="60"/>
      <c r="G332" s="34"/>
      <c r="H332" s="34"/>
      <c r="I332" s="34"/>
      <c r="J332" s="34"/>
      <c r="K332" s="34"/>
      <c r="L332" s="34"/>
      <c r="M332" s="34"/>
      <c r="N332" s="34"/>
      <c r="O332" s="34"/>
      <c r="P332" s="34">
        <f t="shared" si="179"/>
        <v>0</v>
      </c>
      <c r="Q332" s="34">
        <f t="shared" si="180"/>
        <v>0</v>
      </c>
      <c r="R332" s="34">
        <f t="shared" si="181"/>
        <v>0</v>
      </c>
      <c r="S332" s="34"/>
      <c r="T332" s="34"/>
      <c r="U332" s="34"/>
      <c r="V332" s="34"/>
      <c r="W332" s="34"/>
      <c r="X332" s="34"/>
      <c r="Y332" s="39"/>
    </row>
    <row r="333" spans="1:25" ht="15" customHeight="1" thickBot="1" x14ac:dyDescent="0.2">
      <c r="A333" s="23"/>
      <c r="B333" s="25"/>
      <c r="C333" s="25"/>
      <c r="D333" s="60"/>
      <c r="E333" s="61" t="s">
        <v>268</v>
      </c>
      <c r="F333" s="60" t="s">
        <v>208</v>
      </c>
      <c r="G333" s="87">
        <v>319611</v>
      </c>
      <c r="H333" s="87">
        <v>319611</v>
      </c>
      <c r="I333" s="34"/>
      <c r="J333" s="34">
        <v>334340</v>
      </c>
      <c r="K333" s="34">
        <v>334320</v>
      </c>
      <c r="L333" s="34"/>
      <c r="M333" s="34">
        <v>350000</v>
      </c>
      <c r="N333" s="34">
        <v>350000</v>
      </c>
      <c r="O333" s="34"/>
      <c r="P333" s="34">
        <f t="shared" si="179"/>
        <v>15660</v>
      </c>
      <c r="Q333" s="34">
        <f t="shared" si="180"/>
        <v>15680</v>
      </c>
      <c r="R333" s="34">
        <f t="shared" si="181"/>
        <v>0</v>
      </c>
      <c r="S333" s="34">
        <v>380000</v>
      </c>
      <c r="T333" s="34">
        <v>380000</v>
      </c>
      <c r="U333" s="34"/>
      <c r="V333" s="34">
        <v>400000</v>
      </c>
      <c r="W333" s="34">
        <v>400000</v>
      </c>
      <c r="X333" s="34"/>
      <c r="Y333" s="39"/>
    </row>
    <row r="334" spans="1:25" ht="15" customHeight="1" thickBot="1" x14ac:dyDescent="0.2">
      <c r="A334" s="75"/>
      <c r="B334" s="76"/>
      <c r="C334" s="76"/>
      <c r="D334" s="77"/>
      <c r="E334" s="78" t="s">
        <v>505</v>
      </c>
      <c r="F334" s="79" t="s">
        <v>175</v>
      </c>
      <c r="G334" s="87">
        <v>319611</v>
      </c>
      <c r="H334" s="87"/>
      <c r="I334" s="87">
        <v>319611</v>
      </c>
      <c r="J334" s="34">
        <v>320000</v>
      </c>
      <c r="K334" s="87"/>
      <c r="L334" s="87">
        <v>320000</v>
      </c>
      <c r="M334" s="34">
        <v>350000</v>
      </c>
      <c r="N334" s="87"/>
      <c r="O334" s="87">
        <v>350000</v>
      </c>
      <c r="P334" s="34">
        <f t="shared" si="179"/>
        <v>30000</v>
      </c>
      <c r="Q334" s="34">
        <f t="shared" si="180"/>
        <v>0</v>
      </c>
      <c r="R334" s="34">
        <f t="shared" si="181"/>
        <v>30000</v>
      </c>
      <c r="S334" s="34">
        <v>380000</v>
      </c>
      <c r="T334" s="87"/>
      <c r="U334" s="87">
        <v>380000</v>
      </c>
      <c r="V334" s="34">
        <v>400000</v>
      </c>
      <c r="W334" s="87"/>
      <c r="X334" s="87">
        <v>400000</v>
      </c>
      <c r="Y334" s="39"/>
    </row>
  </sheetData>
  <mergeCells count="25">
    <mergeCell ref="Y4:Y5"/>
    <mergeCell ref="G3:I3"/>
    <mergeCell ref="J3:L3"/>
    <mergeCell ref="G4:G5"/>
    <mergeCell ref="H4:I4"/>
    <mergeCell ref="J4:J5"/>
    <mergeCell ref="K4:L4"/>
    <mergeCell ref="M3:O3"/>
    <mergeCell ref="S3:U3"/>
    <mergeCell ref="V3:X3"/>
    <mergeCell ref="F3:F5"/>
    <mergeCell ref="W4:X4"/>
    <mergeCell ref="E3:E5"/>
    <mergeCell ref="A3:A5"/>
    <mergeCell ref="B3:B5"/>
    <mergeCell ref="S4:S5"/>
    <mergeCell ref="T4:U4"/>
    <mergeCell ref="V4:V5"/>
    <mergeCell ref="Q4:R4"/>
    <mergeCell ref="C3:C5"/>
    <mergeCell ref="D3:D5"/>
    <mergeCell ref="P3:R3"/>
    <mergeCell ref="P4:P5"/>
    <mergeCell ref="M4:M5"/>
    <mergeCell ref="N4:O4"/>
  </mergeCells>
  <pageMargins left="0" right="0" top="0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Hetum Hamamchyan</dc:creator>
  <cp:lastModifiedBy>Arm</cp:lastModifiedBy>
  <cp:lastPrinted>2025-05-14T10:30:14Z</cp:lastPrinted>
  <dcterms:created xsi:type="dcterms:W3CDTF">2022-06-16T10:33:45Z</dcterms:created>
  <dcterms:modified xsi:type="dcterms:W3CDTF">2025-05-14T10:30:50Z</dcterms:modified>
</cp:coreProperties>
</file>